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6" yWindow="492" windowWidth="15996" windowHeight="5508"/>
  </bookViews>
  <sheets>
    <sheet name="Rekapitulace stavby" sheetId="1" r:id="rId1"/>
    <sheet name="SO 020 - Příprava území" sheetId="2" r:id="rId2"/>
    <sheet name="SO 182 - DIO" sheetId="3" r:id="rId3"/>
    <sheet name="SO 186 - Stavební úpravy ..." sheetId="4" r:id="rId4"/>
    <sheet name="SO 201 - Most ev.č. 33420-1" sheetId="5" r:id="rId5"/>
    <sheet name="SO 320 - Úprava vodoteče" sheetId="6" r:id="rId6"/>
    <sheet name="SO 330 - Přeložka kanalizace" sheetId="7" r:id="rId7"/>
    <sheet name="SO 340 - Úprava obecního ..." sheetId="8" r:id="rId8"/>
    <sheet name="SO 430 - Provizorní přelo..." sheetId="9" r:id="rId9"/>
    <sheet name="SO 431 - Definitivní přel..." sheetId="10" r:id="rId10"/>
    <sheet name="SO 460 - Provizorní přelo..." sheetId="11" r:id="rId11"/>
    <sheet name="SO 461 - Definitivní přel..." sheetId="12" r:id="rId12"/>
    <sheet name="SO 901 - Provizorní lávka" sheetId="13" r:id="rId13"/>
    <sheet name="Pokyny pro vyplnění" sheetId="14" r:id="rId14"/>
  </sheets>
  <definedNames>
    <definedName name="_xlnm._FilterDatabase" localSheetId="1" hidden="1">'SO 020 - Příprava území'!$C$75:$K$78</definedName>
    <definedName name="_xlnm._FilterDatabase" localSheetId="2" hidden="1">'SO 182 - DIO'!$C$79:$K$108</definedName>
    <definedName name="_xlnm._FilterDatabase" localSheetId="3" hidden="1">'SO 186 - Stavební úpravy ...'!$C$83:$K$131</definedName>
    <definedName name="_xlnm._FilterDatabase" localSheetId="4" hidden="1">'SO 201 - Most ev.č. 33420-1'!$C$95:$K$825</definedName>
    <definedName name="_xlnm._FilterDatabase" localSheetId="5" hidden="1">'SO 320 - Úprava vodoteče'!$C$75:$K$78</definedName>
    <definedName name="_xlnm._FilterDatabase" localSheetId="6" hidden="1">'SO 330 - Přeložka kanalizace'!$C$75:$K$78</definedName>
    <definedName name="_xlnm._FilterDatabase" localSheetId="7" hidden="1">'SO 340 - Úprava obecního ...'!$C$75:$K$78</definedName>
    <definedName name="_xlnm._FilterDatabase" localSheetId="8" hidden="1">'SO 430 - Provizorní přelo...'!$C$75:$K$78</definedName>
    <definedName name="_xlnm._FilterDatabase" localSheetId="9" hidden="1">'SO 431 - Definitivní přel...'!$C$75:$K$78</definedName>
    <definedName name="_xlnm._FilterDatabase" localSheetId="10" hidden="1">'SO 460 - Provizorní přelo...'!$C$75:$K$78</definedName>
    <definedName name="_xlnm._FilterDatabase" localSheetId="11" hidden="1">'SO 461 - Definitivní přel...'!$C$75:$K$78</definedName>
    <definedName name="_xlnm._FilterDatabase" localSheetId="12" hidden="1">'SO 901 - Provizorní lávka'!$C$84:$K$168</definedName>
    <definedName name="_xlnm.Print_Titles" localSheetId="0">'Rekapitulace stavby'!$49:$49</definedName>
    <definedName name="_xlnm.Print_Titles" localSheetId="1">'SO 020 - Příprava území'!$75:$75</definedName>
    <definedName name="_xlnm.Print_Titles" localSheetId="2">'SO 182 - DIO'!$79:$79</definedName>
    <definedName name="_xlnm.Print_Titles" localSheetId="3">'SO 186 - Stavební úpravy ...'!$83:$83</definedName>
    <definedName name="_xlnm.Print_Titles" localSheetId="4">'SO 201 - Most ev.č. 33420-1'!$95:$95</definedName>
    <definedName name="_xlnm.Print_Titles" localSheetId="5">'SO 320 - Úprava vodoteče'!$75:$75</definedName>
    <definedName name="_xlnm.Print_Titles" localSheetId="6">'SO 330 - Přeložka kanalizace'!$75:$75</definedName>
    <definedName name="_xlnm.Print_Titles" localSheetId="7">'SO 340 - Úprava obecního ...'!$75:$75</definedName>
    <definedName name="_xlnm.Print_Titles" localSheetId="8">'SO 430 - Provizorní přelo...'!$75:$75</definedName>
    <definedName name="_xlnm.Print_Titles" localSheetId="9">'SO 431 - Definitivní přel...'!$75:$75</definedName>
    <definedName name="_xlnm.Print_Titles" localSheetId="10">'SO 460 - Provizorní přelo...'!$75:$75</definedName>
    <definedName name="_xlnm.Print_Titles" localSheetId="11">'SO 461 - Definitivní přel...'!$75:$75</definedName>
    <definedName name="_xlnm.Print_Titles" localSheetId="12">'SO 901 - Provizorní lávka'!$84:$84</definedName>
    <definedName name="_xlnm.Print_Area" localSheetId="1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stavby'!$C$39:$AQ$64</definedName>
    <definedName name="_xlnm.Print_Area" localSheetId="1">'SO 020 - Příprava území'!$C$4:$J$36,'SO 020 - Příprava území'!$C$42:$J$57,'SO 020 - Příprava území'!$C$63:$K$78</definedName>
    <definedName name="_xlnm.Print_Area" localSheetId="2">'SO 182 - DIO'!$C$4:$J$36,'SO 182 - DIO'!$C$42:$J$61,'SO 182 - DIO'!$C$67:$K$108</definedName>
    <definedName name="_xlnm.Print_Area" localSheetId="3">'SO 186 - Stavební úpravy ...'!$C$4:$J$36,'SO 186 - Stavební úpravy ...'!$C$42:$J$65,'SO 186 - Stavební úpravy ...'!$C$71:$K$131</definedName>
    <definedName name="_xlnm.Print_Area" localSheetId="4">'SO 201 - Most ev.č. 33420-1'!$C$4:$J$36,'SO 201 - Most ev.č. 33420-1'!$C$42:$J$77,'SO 201 - Most ev.č. 33420-1'!$C$83:$K$825</definedName>
    <definedName name="_xlnm.Print_Area" localSheetId="5">'SO 320 - Úprava vodoteče'!$C$4:$J$36,'SO 320 - Úprava vodoteče'!$C$42:$J$57,'SO 320 - Úprava vodoteče'!$C$63:$K$78</definedName>
    <definedName name="_xlnm.Print_Area" localSheetId="6">'SO 330 - Přeložka kanalizace'!$C$4:$J$36,'SO 330 - Přeložka kanalizace'!$C$42:$J$57,'SO 330 - Přeložka kanalizace'!$C$63:$K$78</definedName>
    <definedName name="_xlnm.Print_Area" localSheetId="7">'SO 340 - Úprava obecního ...'!$C$4:$J$36,'SO 340 - Úprava obecního ...'!$C$42:$J$57,'SO 340 - Úprava obecního ...'!$C$63:$K$78</definedName>
    <definedName name="_xlnm.Print_Area" localSheetId="8">'SO 430 - Provizorní přelo...'!$C$4:$J$36,'SO 430 - Provizorní přelo...'!$C$42:$J$57,'SO 430 - Provizorní přelo...'!$C$63:$K$78</definedName>
    <definedName name="_xlnm.Print_Area" localSheetId="9">'SO 431 - Definitivní přel...'!$C$4:$J$36,'SO 431 - Definitivní přel...'!$C$42:$J$57,'SO 431 - Definitivní přel...'!$C$63:$K$78</definedName>
    <definedName name="_xlnm.Print_Area" localSheetId="10">'SO 460 - Provizorní přelo...'!$C$4:$J$36,'SO 460 - Provizorní přelo...'!$C$42:$J$57,'SO 460 - Provizorní přelo...'!$C$63:$K$78</definedName>
    <definedName name="_xlnm.Print_Area" localSheetId="11">'SO 461 - Definitivní přel...'!$C$4:$J$36,'SO 461 - Definitivní přel...'!$C$42:$J$57,'SO 461 - Definitivní přel...'!$C$63:$K$78</definedName>
    <definedName name="_xlnm.Print_Area" localSheetId="12">'SO 901 - Provizorní lávka'!$C$4:$J$36,'SO 901 - Provizorní lávka'!$C$42:$J$66,'SO 901 - Provizorní lávka'!$C$72:$K$168</definedName>
  </definedNames>
  <calcPr calcId="125725"/>
  <fileRecoveryPr repairLoad="1"/>
</workbook>
</file>

<file path=xl/calcChain.xml><?xml version="1.0" encoding="utf-8"?>
<calcChain xmlns="http://schemas.openxmlformats.org/spreadsheetml/2006/main">
  <c r="AY63" i="1"/>
  <c r="AX63"/>
  <c r="BI168" i="13"/>
  <c r="BH168"/>
  <c r="BG168"/>
  <c r="BF168"/>
  <c r="T168"/>
  <c r="T167"/>
  <c r="R168"/>
  <c r="R167"/>
  <c r="P168"/>
  <c r="P167"/>
  <c r="BK168"/>
  <c r="BK167" s="1"/>
  <c r="J167" s="1"/>
  <c r="J65" s="1"/>
  <c r="J168"/>
  <c r="BE168" s="1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1"/>
  <c r="BH161"/>
  <c r="BG161"/>
  <c r="BF161"/>
  <c r="T161"/>
  <c r="T160"/>
  <c r="R161"/>
  <c r="R160"/>
  <c r="P161"/>
  <c r="P160"/>
  <c r="BK161"/>
  <c r="BK160"/>
  <c r="J160" s="1"/>
  <c r="J64" s="1"/>
  <c r="J161"/>
  <c r="BE161"/>
  <c r="BI158"/>
  <c r="BH158"/>
  <c r="BG158"/>
  <c r="BF158"/>
  <c r="T158"/>
  <c r="R158"/>
  <c r="P158"/>
  <c r="BK158"/>
  <c r="J158"/>
  <c r="BE158" s="1"/>
  <c r="BI156"/>
  <c r="BH156"/>
  <c r="BG156"/>
  <c r="BF156"/>
  <c r="T156"/>
  <c r="R156"/>
  <c r="P156"/>
  <c r="BK156"/>
  <c r="J156"/>
  <c r="BE156" s="1"/>
  <c r="BI154"/>
  <c r="BH154"/>
  <c r="BG154"/>
  <c r="BF154"/>
  <c r="T154"/>
  <c r="R154"/>
  <c r="P154"/>
  <c r="BK154"/>
  <c r="J154"/>
  <c r="BE154" s="1"/>
  <c r="BI152"/>
  <c r="BH152"/>
  <c r="BG152"/>
  <c r="BF152"/>
  <c r="T152"/>
  <c r="R152"/>
  <c r="P152"/>
  <c r="BK152"/>
  <c r="J152"/>
  <c r="BE152" s="1"/>
  <c r="BI150"/>
  <c r="BH150"/>
  <c r="BG150"/>
  <c r="BF150"/>
  <c r="T150"/>
  <c r="T149" s="1"/>
  <c r="R150"/>
  <c r="R149" s="1"/>
  <c r="P150"/>
  <c r="P149" s="1"/>
  <c r="BK150"/>
  <c r="BK149" s="1"/>
  <c r="J149" s="1"/>
  <c r="J63" s="1"/>
  <c r="J150"/>
  <c r="BE150"/>
  <c r="BI146"/>
  <c r="BH146"/>
  <c r="BG146"/>
  <c r="BF146"/>
  <c r="T146"/>
  <c r="T145" s="1"/>
  <c r="R146"/>
  <c r="R145" s="1"/>
  <c r="P146"/>
  <c r="P145" s="1"/>
  <c r="BK146"/>
  <c r="BK145" s="1"/>
  <c r="J145" s="1"/>
  <c r="J62" s="1"/>
  <c r="J146"/>
  <c r="BE146"/>
  <c r="BI142"/>
  <c r="BH142"/>
  <c r="BG142"/>
  <c r="BF142"/>
  <c r="T142"/>
  <c r="R142"/>
  <c r="P142"/>
  <c r="BK142"/>
  <c r="J142"/>
  <c r="BE142" s="1"/>
  <c r="BI140"/>
  <c r="BH140"/>
  <c r="BG140"/>
  <c r="BF140"/>
  <c r="T140"/>
  <c r="R140"/>
  <c r="P140"/>
  <c r="BK140"/>
  <c r="J140"/>
  <c r="BE140" s="1"/>
  <c r="BI137"/>
  <c r="BH137"/>
  <c r="BG137"/>
  <c r="BF137"/>
  <c r="T137"/>
  <c r="R137"/>
  <c r="P137"/>
  <c r="BK137"/>
  <c r="J137"/>
  <c r="BE137" s="1"/>
  <c r="BI134"/>
  <c r="BH134"/>
  <c r="BG134"/>
  <c r="BF134"/>
  <c r="T134"/>
  <c r="T133" s="1"/>
  <c r="R134"/>
  <c r="R133" s="1"/>
  <c r="P134"/>
  <c r="P133" s="1"/>
  <c r="BK134"/>
  <c r="BK133" s="1"/>
  <c r="J133" s="1"/>
  <c r="J61" s="1"/>
  <c r="J134"/>
  <c r="BE134"/>
  <c r="BI130"/>
  <c r="BH130"/>
  <c r="BG130"/>
  <c r="BF130"/>
  <c r="T130"/>
  <c r="T129" s="1"/>
  <c r="R130"/>
  <c r="R129" s="1"/>
  <c r="P130"/>
  <c r="P129" s="1"/>
  <c r="BK130"/>
  <c r="BK129" s="1"/>
  <c r="J129" s="1"/>
  <c r="J60" s="1"/>
  <c r="J130"/>
  <c r="BE130"/>
  <c r="BI127"/>
  <c r="BH127"/>
  <c r="BG127"/>
  <c r="BF127"/>
  <c r="T127"/>
  <c r="R127"/>
  <c r="P127"/>
  <c r="BK127"/>
  <c r="J127"/>
  <c r="BE127" s="1"/>
  <c r="BI124"/>
  <c r="BH124"/>
  <c r="BG124"/>
  <c r="BF124"/>
  <c r="T124"/>
  <c r="R124"/>
  <c r="P124"/>
  <c r="BK124"/>
  <c r="J124"/>
  <c r="BE124"/>
  <c r="BI122"/>
  <c r="BH122"/>
  <c r="BG122"/>
  <c r="BF122"/>
  <c r="T122"/>
  <c r="T121" s="1"/>
  <c r="R122"/>
  <c r="R121" s="1"/>
  <c r="P122"/>
  <c r="P121"/>
  <c r="BK122"/>
  <c r="BK121"/>
  <c r="J121" s="1"/>
  <c r="J59" s="1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89"/>
  <c r="BH89"/>
  <c r="BG89"/>
  <c r="BF89"/>
  <c r="T89"/>
  <c r="R89"/>
  <c r="P89"/>
  <c r="BK89"/>
  <c r="J89"/>
  <c r="BE89"/>
  <c r="BI88"/>
  <c r="F34"/>
  <c r="BD63" i="1" s="1"/>
  <c r="BH88" i="13"/>
  <c r="F33" s="1"/>
  <c r="BC63" i="1" s="1"/>
  <c r="BG88" i="13"/>
  <c r="F32"/>
  <c r="BB63" i="1" s="1"/>
  <c r="BF88" i="13"/>
  <c r="J31" s="1"/>
  <c r="AW63" i="1" s="1"/>
  <c r="T88" i="13"/>
  <c r="T87"/>
  <c r="T86" s="1"/>
  <c r="T85" s="1"/>
  <c r="R88"/>
  <c r="R87"/>
  <c r="R86" s="1"/>
  <c r="R85" s="1"/>
  <c r="P88"/>
  <c r="P87"/>
  <c r="P86" s="1"/>
  <c r="P85" s="1"/>
  <c r="AU63" i="1" s="1"/>
  <c r="BK88" i="13"/>
  <c r="BK87" s="1"/>
  <c r="J88"/>
  <c r="BE88" s="1"/>
  <c r="J81"/>
  <c r="F81"/>
  <c r="F79"/>
  <c r="E77"/>
  <c r="J51"/>
  <c r="F51"/>
  <c r="F49"/>
  <c r="E47"/>
  <c r="J18"/>
  <c r="E18"/>
  <c r="F82" s="1"/>
  <c r="J17"/>
  <c r="J12"/>
  <c r="J79" s="1"/>
  <c r="J49"/>
  <c r="E7"/>
  <c r="E75"/>
  <c r="E45"/>
  <c r="AY62" i="1"/>
  <c r="AX62"/>
  <c r="BI77" i="12"/>
  <c r="F34" s="1"/>
  <c r="BD62" i="1" s="1"/>
  <c r="BH77" i="12"/>
  <c r="F33"/>
  <c r="BC62" i="1" s="1"/>
  <c r="BG77" i="12"/>
  <c r="F32" s="1"/>
  <c r="BB62" i="1" s="1"/>
  <c r="BF77" i="12"/>
  <c r="J31"/>
  <c r="AW62" i="1" s="1"/>
  <c r="F31" i="12"/>
  <c r="BA62" i="1" s="1"/>
  <c r="T77" i="12"/>
  <c r="T76" s="1"/>
  <c r="R77"/>
  <c r="R76" s="1"/>
  <c r="P77"/>
  <c r="P76" s="1"/>
  <c r="AU62" i="1" s="1"/>
  <c r="BK77" i="12"/>
  <c r="BK76"/>
  <c r="J76" s="1"/>
  <c r="J77"/>
  <c r="BE77"/>
  <c r="J30" s="1"/>
  <c r="AV62" i="1" s="1"/>
  <c r="J72" i="12"/>
  <c r="F72"/>
  <c r="F70"/>
  <c r="E68"/>
  <c r="J51"/>
  <c r="F51"/>
  <c r="F49"/>
  <c r="E47"/>
  <c r="J18"/>
  <c r="E18"/>
  <c r="F73"/>
  <c r="F52"/>
  <c r="J17"/>
  <c r="J12"/>
  <c r="J70"/>
  <c r="J49"/>
  <c r="E7"/>
  <c r="E66" s="1"/>
  <c r="AY61" i="1"/>
  <c r="AX61"/>
  <c r="BI77" i="11"/>
  <c r="F34"/>
  <c r="BD61" i="1" s="1"/>
  <c r="BH77" i="11"/>
  <c r="F33" s="1"/>
  <c r="BC61" i="1" s="1"/>
  <c r="BG77" i="11"/>
  <c r="F32"/>
  <c r="BB61" i="1" s="1"/>
  <c r="BF77" i="11"/>
  <c r="J31" s="1"/>
  <c r="AW61" i="1" s="1"/>
  <c r="T77" i="11"/>
  <c r="T76"/>
  <c r="R77"/>
  <c r="R76"/>
  <c r="P77"/>
  <c r="P76"/>
  <c r="AU61" i="1" s="1"/>
  <c r="BK77" i="11"/>
  <c r="BK76" s="1"/>
  <c r="J76" s="1"/>
  <c r="J77"/>
  <c r="BE77" s="1"/>
  <c r="J72"/>
  <c r="F72"/>
  <c r="F70"/>
  <c r="E68"/>
  <c r="J51"/>
  <c r="F51"/>
  <c r="F49"/>
  <c r="E47"/>
  <c r="J18"/>
  <c r="E18"/>
  <c r="F73" s="1"/>
  <c r="F52"/>
  <c r="J17"/>
  <c r="J12"/>
  <c r="J70" s="1"/>
  <c r="E7"/>
  <c r="E66" s="1"/>
  <c r="E45"/>
  <c r="AY60" i="1"/>
  <c r="AX60"/>
  <c r="BI77" i="10"/>
  <c r="F34" s="1"/>
  <c r="BD60" i="1" s="1"/>
  <c r="BH77" i="10"/>
  <c r="F33"/>
  <c r="BC60" i="1" s="1"/>
  <c r="BG77" i="10"/>
  <c r="F32" s="1"/>
  <c r="BB60" i="1" s="1"/>
  <c r="BF77" i="10"/>
  <c r="J31"/>
  <c r="AW60" i="1" s="1"/>
  <c r="F31" i="10"/>
  <c r="BA60" i="1" s="1"/>
  <c r="T77" i="10"/>
  <c r="T76" s="1"/>
  <c r="R77"/>
  <c r="R76" s="1"/>
  <c r="P77"/>
  <c r="P76" s="1"/>
  <c r="AU60" i="1" s="1"/>
  <c r="BK77" i="10"/>
  <c r="BK76"/>
  <c r="J76" s="1"/>
  <c r="J77"/>
  <c r="BE77"/>
  <c r="J30" s="1"/>
  <c r="AV60" i="1" s="1"/>
  <c r="J72" i="10"/>
  <c r="F72"/>
  <c r="F70"/>
  <c r="E68"/>
  <c r="J51"/>
  <c r="F51"/>
  <c r="F49"/>
  <c r="E47"/>
  <c r="J18"/>
  <c r="E18"/>
  <c r="F73" s="1"/>
  <c r="F52"/>
  <c r="J17"/>
  <c r="J12"/>
  <c r="J70" s="1"/>
  <c r="J49"/>
  <c r="E7"/>
  <c r="E66" s="1"/>
  <c r="E45"/>
  <c r="AY59" i="1"/>
  <c r="AX59"/>
  <c r="BI77" i="9"/>
  <c r="F34"/>
  <c r="BD59" i="1" s="1"/>
  <c r="BH77" i="9"/>
  <c r="F33" s="1"/>
  <c r="BC59" i="1" s="1"/>
  <c r="BG77" i="9"/>
  <c r="F32"/>
  <c r="BB59" i="1" s="1"/>
  <c r="BF77" i="9"/>
  <c r="J31" s="1"/>
  <c r="AW59" i="1" s="1"/>
  <c r="T77" i="9"/>
  <c r="T76"/>
  <c r="R77"/>
  <c r="R76"/>
  <c r="P77"/>
  <c r="P76"/>
  <c r="AU59" i="1" s="1"/>
  <c r="BK77" i="9"/>
  <c r="BK76" s="1"/>
  <c r="J76" s="1"/>
  <c r="J77"/>
  <c r="BE77" s="1"/>
  <c r="J72"/>
  <c r="F72"/>
  <c r="F70"/>
  <c r="E68"/>
  <c r="J51"/>
  <c r="F51"/>
  <c r="F49"/>
  <c r="E47"/>
  <c r="J18"/>
  <c r="E18"/>
  <c r="F73" s="1"/>
  <c r="F52"/>
  <c r="J17"/>
  <c r="J12"/>
  <c r="J70" s="1"/>
  <c r="J49"/>
  <c r="E7"/>
  <c r="E66"/>
  <c r="E45"/>
  <c r="AY58" i="1"/>
  <c r="AX58"/>
  <c r="BI77" i="8"/>
  <c r="F34" s="1"/>
  <c r="BD58" i="1" s="1"/>
  <c r="BH77" i="8"/>
  <c r="F33"/>
  <c r="BC58" i="1" s="1"/>
  <c r="BG77" i="8"/>
  <c r="F32" s="1"/>
  <c r="BB58" i="1" s="1"/>
  <c r="BF77" i="8"/>
  <c r="J31"/>
  <c r="AW58" i="1" s="1"/>
  <c r="F31" i="8"/>
  <c r="BA58" i="1" s="1"/>
  <c r="T77" i="8"/>
  <c r="T76" s="1"/>
  <c r="R77"/>
  <c r="R76" s="1"/>
  <c r="P77"/>
  <c r="P76" s="1"/>
  <c r="AU58" i="1" s="1"/>
  <c r="BK77" i="8"/>
  <c r="BK76"/>
  <c r="J76" s="1"/>
  <c r="J77"/>
  <c r="BE77"/>
  <c r="J30" s="1"/>
  <c r="AV58" i="1" s="1"/>
  <c r="J72" i="8"/>
  <c r="F72"/>
  <c r="F70"/>
  <c r="E68"/>
  <c r="J51"/>
  <c r="F51"/>
  <c r="F49"/>
  <c r="E47"/>
  <c r="J18"/>
  <c r="E18"/>
  <c r="F73" s="1"/>
  <c r="F52"/>
  <c r="J17"/>
  <c r="J12"/>
  <c r="J70"/>
  <c r="J49"/>
  <c r="E7"/>
  <c r="E66" s="1"/>
  <c r="AY57" i="1"/>
  <c r="AX57"/>
  <c r="BI77" i="7"/>
  <c r="F34"/>
  <c r="BD57" i="1" s="1"/>
  <c r="BH77" i="7"/>
  <c r="F33" s="1"/>
  <c r="BC57" i="1" s="1"/>
  <c r="BG77" i="7"/>
  <c r="F32"/>
  <c r="BB57" i="1" s="1"/>
  <c r="BF77" i="7"/>
  <c r="J31" s="1"/>
  <c r="AW57" i="1" s="1"/>
  <c r="T77" i="7"/>
  <c r="T76"/>
  <c r="R77"/>
  <c r="R76"/>
  <c r="P77"/>
  <c r="P76"/>
  <c r="AU57" i="1" s="1"/>
  <c r="BK77" i="7"/>
  <c r="BK76" s="1"/>
  <c r="J76" s="1"/>
  <c r="J77"/>
  <c r="BE77" s="1"/>
  <c r="J72"/>
  <c r="F72"/>
  <c r="F70"/>
  <c r="E68"/>
  <c r="J51"/>
  <c r="F51"/>
  <c r="F49"/>
  <c r="E47"/>
  <c r="J18"/>
  <c r="E18"/>
  <c r="F73" s="1"/>
  <c r="F52"/>
  <c r="J17"/>
  <c r="J12"/>
  <c r="J70" s="1"/>
  <c r="J49"/>
  <c r="E7"/>
  <c r="E66"/>
  <c r="E45"/>
  <c r="AY56" i="1"/>
  <c r="AX56"/>
  <c r="BI77" i="6"/>
  <c r="F34" s="1"/>
  <c r="BD56" i="1" s="1"/>
  <c r="BH77" i="6"/>
  <c r="F33"/>
  <c r="BC56" i="1" s="1"/>
  <c r="BG77" i="6"/>
  <c r="F32" s="1"/>
  <c r="BB56" i="1" s="1"/>
  <c r="BF77" i="6"/>
  <c r="J31"/>
  <c r="AW56" i="1" s="1"/>
  <c r="F31" i="6"/>
  <c r="BA56" i="1" s="1"/>
  <c r="T77" i="6"/>
  <c r="T76" s="1"/>
  <c r="R77"/>
  <c r="R76" s="1"/>
  <c r="P77"/>
  <c r="P76" s="1"/>
  <c r="AU56" i="1" s="1"/>
  <c r="BK77" i="6"/>
  <c r="BK76"/>
  <c r="J76" s="1"/>
  <c r="J77"/>
  <c r="BE77"/>
  <c r="J30" s="1"/>
  <c r="AV56" i="1" s="1"/>
  <c r="J72" i="6"/>
  <c r="F72"/>
  <c r="F70"/>
  <c r="E68"/>
  <c r="J51"/>
  <c r="F51"/>
  <c r="F49"/>
  <c r="E47"/>
  <c r="J18"/>
  <c r="E18"/>
  <c r="F73" s="1"/>
  <c r="F52"/>
  <c r="J17"/>
  <c r="J12"/>
  <c r="J70"/>
  <c r="J49"/>
  <c r="E7"/>
  <c r="E66" s="1"/>
  <c r="AY55" i="1"/>
  <c r="AX55"/>
  <c r="BI825" i="5"/>
  <c r="BH825"/>
  <c r="BG825"/>
  <c r="BF825"/>
  <c r="T825"/>
  <c r="T824"/>
  <c r="R825"/>
  <c r="R824"/>
  <c r="P825"/>
  <c r="P824"/>
  <c r="BK825"/>
  <c r="BK824"/>
  <c r="J824" s="1"/>
  <c r="J76" s="1"/>
  <c r="J825"/>
  <c r="BE825"/>
  <c r="BI823"/>
  <c r="BH823"/>
  <c r="BG823"/>
  <c r="BF823"/>
  <c r="T823"/>
  <c r="T822" s="1"/>
  <c r="R823"/>
  <c r="R822" s="1"/>
  <c r="P823"/>
  <c r="P822" s="1"/>
  <c r="BK823"/>
  <c r="BK822" s="1"/>
  <c r="J822" s="1"/>
  <c r="J75" s="1"/>
  <c r="J823"/>
  <c r="BE823"/>
  <c r="BI820"/>
  <c r="BH820"/>
  <c r="BG820"/>
  <c r="BF820"/>
  <c r="T820"/>
  <c r="T819" s="1"/>
  <c r="R820"/>
  <c r="R819" s="1"/>
  <c r="P820"/>
  <c r="P819" s="1"/>
  <c r="BK820"/>
  <c r="BK819" s="1"/>
  <c r="J819" s="1"/>
  <c r="J74" s="1"/>
  <c r="J820"/>
  <c r="BE820"/>
  <c r="BI817"/>
  <c r="BH817"/>
  <c r="BG817"/>
  <c r="BF817"/>
  <c r="T817"/>
  <c r="T816" s="1"/>
  <c r="R817"/>
  <c r="R816" s="1"/>
  <c r="P817"/>
  <c r="P816" s="1"/>
  <c r="BK817"/>
  <c r="BK816" s="1"/>
  <c r="J816" s="1"/>
  <c r="J73" s="1"/>
  <c r="J817"/>
  <c r="BE817"/>
  <c r="BI814"/>
  <c r="BH814"/>
  <c r="BG814"/>
  <c r="BF814"/>
  <c r="T814"/>
  <c r="R814"/>
  <c r="P814"/>
  <c r="BK814"/>
  <c r="J814"/>
  <c r="BE814" s="1"/>
  <c r="BI813"/>
  <c r="BH813"/>
  <c r="BG813"/>
  <c r="BF813"/>
  <c r="T813"/>
  <c r="T812" s="1"/>
  <c r="R813"/>
  <c r="R812" s="1"/>
  <c r="P813"/>
  <c r="P812" s="1"/>
  <c r="BK813"/>
  <c r="BK812" s="1"/>
  <c r="J812" s="1"/>
  <c r="J72" s="1"/>
  <c r="J813"/>
  <c r="BE813"/>
  <c r="BI811"/>
  <c r="BH811"/>
  <c r="BG811"/>
  <c r="BF811"/>
  <c r="T811"/>
  <c r="R811"/>
  <c r="P811"/>
  <c r="BK811"/>
  <c r="J811"/>
  <c r="BE811" s="1"/>
  <c r="BI809"/>
  <c r="BH809"/>
  <c r="BG809"/>
  <c r="BF809"/>
  <c r="T809"/>
  <c r="R809"/>
  <c r="P809"/>
  <c r="BK809"/>
  <c r="J809"/>
  <c r="BE809"/>
  <c r="BI807"/>
  <c r="BH807"/>
  <c r="BG807"/>
  <c r="BF807"/>
  <c r="T807"/>
  <c r="R807"/>
  <c r="P807"/>
  <c r="BK807"/>
  <c r="J807"/>
  <c r="BE807"/>
  <c r="BI806"/>
  <c r="BH806"/>
  <c r="BG806"/>
  <c r="BF806"/>
  <c r="T806"/>
  <c r="R806"/>
  <c r="P806"/>
  <c r="BK806"/>
  <c r="J806"/>
  <c r="BE806"/>
  <c r="BI804"/>
  <c r="BH804"/>
  <c r="BG804"/>
  <c r="BF804"/>
  <c r="T804"/>
  <c r="R804"/>
  <c r="P804"/>
  <c r="BK804"/>
  <c r="J804"/>
  <c r="BE804"/>
  <c r="BI802"/>
  <c r="BH802"/>
  <c r="BG802"/>
  <c r="BF802"/>
  <c r="T802"/>
  <c r="R802"/>
  <c r="P802"/>
  <c r="BK802"/>
  <c r="J802"/>
  <c r="BE802"/>
  <c r="BI801"/>
  <c r="BH801"/>
  <c r="BG801"/>
  <c r="BF801"/>
  <c r="T801"/>
  <c r="T800"/>
  <c r="T799" s="1"/>
  <c r="R801"/>
  <c r="R800" s="1"/>
  <c r="P801"/>
  <c r="P800"/>
  <c r="BK801"/>
  <c r="BK800" s="1"/>
  <c r="J801"/>
  <c r="BE801"/>
  <c r="BI798"/>
  <c r="BH798"/>
  <c r="BG798"/>
  <c r="BF798"/>
  <c r="T798"/>
  <c r="R798"/>
  <c r="P798"/>
  <c r="BK798"/>
  <c r="J798"/>
  <c r="BE798"/>
  <c r="BI797"/>
  <c r="BH797"/>
  <c r="BG797"/>
  <c r="BF797"/>
  <c r="T797"/>
  <c r="R797"/>
  <c r="P797"/>
  <c r="BK797"/>
  <c r="J797"/>
  <c r="BE797"/>
  <c r="BI794"/>
  <c r="BH794"/>
  <c r="BG794"/>
  <c r="BF794"/>
  <c r="T794"/>
  <c r="R794"/>
  <c r="P794"/>
  <c r="BK794"/>
  <c r="J794"/>
  <c r="BE794"/>
  <c r="BI788"/>
  <c r="BH788"/>
  <c r="BG788"/>
  <c r="BF788"/>
  <c r="T788"/>
  <c r="R788"/>
  <c r="P788"/>
  <c r="BK788"/>
  <c r="J788"/>
  <c r="BE788"/>
  <c r="BI787"/>
  <c r="BH787"/>
  <c r="BG787"/>
  <c r="BF787"/>
  <c r="T787"/>
  <c r="R787"/>
  <c r="P787"/>
  <c r="BK787"/>
  <c r="J787"/>
  <c r="BE787"/>
  <c r="BI782"/>
  <c r="BH782"/>
  <c r="BG782"/>
  <c r="BF782"/>
  <c r="T782"/>
  <c r="R782"/>
  <c r="P782"/>
  <c r="BK782"/>
  <c r="J782"/>
  <c r="BE782"/>
  <c r="BI779"/>
  <c r="BH779"/>
  <c r="BG779"/>
  <c r="BF779"/>
  <c r="T779"/>
  <c r="R779"/>
  <c r="P779"/>
  <c r="BK779"/>
  <c r="J779"/>
  <c r="BE779"/>
  <c r="BI774"/>
  <c r="BH774"/>
  <c r="BG774"/>
  <c r="BF774"/>
  <c r="T774"/>
  <c r="R774"/>
  <c r="P774"/>
  <c r="BK774"/>
  <c r="J774"/>
  <c r="BE774"/>
  <c r="BI767"/>
  <c r="BH767"/>
  <c r="BG767"/>
  <c r="BF767"/>
  <c r="T767"/>
  <c r="R767"/>
  <c r="P767"/>
  <c r="BK767"/>
  <c r="J767"/>
  <c r="BE767"/>
  <c r="BI766"/>
  <c r="BH766"/>
  <c r="BG766"/>
  <c r="BF766"/>
  <c r="T766"/>
  <c r="R766"/>
  <c r="P766"/>
  <c r="BK766"/>
  <c r="J766"/>
  <c r="BE766"/>
  <c r="BI763"/>
  <c r="BH763"/>
  <c r="BG763"/>
  <c r="BF763"/>
  <c r="T763"/>
  <c r="R763"/>
  <c r="P763"/>
  <c r="BK763"/>
  <c r="J763"/>
  <c r="BE763"/>
  <c r="BI757"/>
  <c r="BH757"/>
  <c r="BG757"/>
  <c r="BF757"/>
  <c r="T757"/>
  <c r="R757"/>
  <c r="P757"/>
  <c r="BK757"/>
  <c r="J757"/>
  <c r="BE757"/>
  <c r="BI754"/>
  <c r="BH754"/>
  <c r="BG754"/>
  <c r="BF754"/>
  <c r="T754"/>
  <c r="R754"/>
  <c r="P754"/>
  <c r="BK754"/>
  <c r="J754"/>
  <c r="BE754"/>
  <c r="BI751"/>
  <c r="BH751"/>
  <c r="BG751"/>
  <c r="BF751"/>
  <c r="T751"/>
  <c r="R751"/>
  <c r="P751"/>
  <c r="BK751"/>
  <c r="J751"/>
  <c r="BE751"/>
  <c r="BI748"/>
  <c r="BH748"/>
  <c r="BG748"/>
  <c r="BF748"/>
  <c r="T748"/>
  <c r="R748"/>
  <c r="P748"/>
  <c r="BK748"/>
  <c r="J748"/>
  <c r="BE748"/>
  <c r="BI736"/>
  <c r="BH736"/>
  <c r="BG736"/>
  <c r="BF736"/>
  <c r="T736"/>
  <c r="R736"/>
  <c r="P736"/>
  <c r="BK736"/>
  <c r="J736"/>
  <c r="BE736"/>
  <c r="BI733"/>
  <c r="BH733"/>
  <c r="BG733"/>
  <c r="BF733"/>
  <c r="T733"/>
  <c r="R733"/>
  <c r="P733"/>
  <c r="BK733"/>
  <c r="J733"/>
  <c r="BE733"/>
  <c r="BI724"/>
  <c r="BH724"/>
  <c r="BG724"/>
  <c r="BF724"/>
  <c r="T724"/>
  <c r="R724"/>
  <c r="P724"/>
  <c r="BK724"/>
  <c r="J724"/>
  <c r="BE724"/>
  <c r="BI721"/>
  <c r="BH721"/>
  <c r="BG721"/>
  <c r="BF721"/>
  <c r="T721"/>
  <c r="R721"/>
  <c r="P721"/>
  <c r="BK721"/>
  <c r="J721"/>
  <c r="BE721"/>
  <c r="BI717"/>
  <c r="BH717"/>
  <c r="BG717"/>
  <c r="BF717"/>
  <c r="T717"/>
  <c r="R717"/>
  <c r="P717"/>
  <c r="BK717"/>
  <c r="J717"/>
  <c r="BE717"/>
  <c r="BI714"/>
  <c r="BH714"/>
  <c r="BG714"/>
  <c r="BF714"/>
  <c r="T714"/>
  <c r="R714"/>
  <c r="P714"/>
  <c r="BK714"/>
  <c r="J714"/>
  <c r="BE714"/>
  <c r="BI710"/>
  <c r="BH710"/>
  <c r="BG710"/>
  <c r="BF710"/>
  <c r="T710"/>
  <c r="T709"/>
  <c r="T708" s="1"/>
  <c r="R710"/>
  <c r="R709" s="1"/>
  <c r="R708" s="1"/>
  <c r="P710"/>
  <c r="P709"/>
  <c r="P708" s="1"/>
  <c r="BK710"/>
  <c r="BK709" s="1"/>
  <c r="J710"/>
  <c r="BE710"/>
  <c r="BI707"/>
  <c r="BH707"/>
  <c r="BG707"/>
  <c r="BF707"/>
  <c r="T707"/>
  <c r="T706"/>
  <c r="R707"/>
  <c r="R706"/>
  <c r="P707"/>
  <c r="P706"/>
  <c r="BK707"/>
  <c r="BK706"/>
  <c r="J706" s="1"/>
  <c r="J67" s="1"/>
  <c r="J707"/>
  <c r="BE707" s="1"/>
  <c r="BI702"/>
  <c r="BH702"/>
  <c r="BG702"/>
  <c r="BF702"/>
  <c r="T702"/>
  <c r="R702"/>
  <c r="P702"/>
  <c r="BK702"/>
  <c r="J702"/>
  <c r="BE702"/>
  <c r="BI700"/>
  <c r="BH700"/>
  <c r="BG700"/>
  <c r="BF700"/>
  <c r="T700"/>
  <c r="R700"/>
  <c r="P700"/>
  <c r="BK700"/>
  <c r="J700"/>
  <c r="BE700"/>
  <c r="BI698"/>
  <c r="BH698"/>
  <c r="BG698"/>
  <c r="BF698"/>
  <c r="T698"/>
  <c r="R698"/>
  <c r="P698"/>
  <c r="BK698"/>
  <c r="J698"/>
  <c r="BE698"/>
  <c r="BI696"/>
  <c r="BH696"/>
  <c r="BG696"/>
  <c r="BF696"/>
  <c r="T696"/>
  <c r="R696"/>
  <c r="P696"/>
  <c r="BK696"/>
  <c r="J696"/>
  <c r="BE696"/>
  <c r="BI694"/>
  <c r="BH694"/>
  <c r="BG694"/>
  <c r="BF694"/>
  <c r="T694"/>
  <c r="R694"/>
  <c r="P694"/>
  <c r="BK694"/>
  <c r="J694"/>
  <c r="BE694"/>
  <c r="BI687"/>
  <c r="BH687"/>
  <c r="BG687"/>
  <c r="BF687"/>
  <c r="T687"/>
  <c r="R687"/>
  <c r="P687"/>
  <c r="BK687"/>
  <c r="J687"/>
  <c r="BE687"/>
  <c r="BI684"/>
  <c r="BH684"/>
  <c r="BG684"/>
  <c r="BF684"/>
  <c r="T684"/>
  <c r="R684"/>
  <c r="P684"/>
  <c r="BK684"/>
  <c r="J684"/>
  <c r="BE684"/>
  <c r="BI681"/>
  <c r="BH681"/>
  <c r="BG681"/>
  <c r="BF681"/>
  <c r="T681"/>
  <c r="R681"/>
  <c r="P681"/>
  <c r="BK681"/>
  <c r="J681"/>
  <c r="BE681"/>
  <c r="BI676"/>
  <c r="BH676"/>
  <c r="BG676"/>
  <c r="BF676"/>
  <c r="T676"/>
  <c r="T675"/>
  <c r="R676"/>
  <c r="R675"/>
  <c r="P676"/>
  <c r="P675"/>
  <c r="BK676"/>
  <c r="BK675"/>
  <c r="J675" s="1"/>
  <c r="J66" s="1"/>
  <c r="J676"/>
  <c r="BE676" s="1"/>
  <c r="BI672"/>
  <c r="BH672"/>
  <c r="BG672"/>
  <c r="BF672"/>
  <c r="T672"/>
  <c r="R672"/>
  <c r="P672"/>
  <c r="BK672"/>
  <c r="J672"/>
  <c r="BE672"/>
  <c r="BI669"/>
  <c r="BH669"/>
  <c r="BG669"/>
  <c r="BF669"/>
  <c r="T669"/>
  <c r="R669"/>
  <c r="P669"/>
  <c r="BK669"/>
  <c r="J669"/>
  <c r="BE669"/>
  <c r="BI664"/>
  <c r="BH664"/>
  <c r="BG664"/>
  <c r="BF664"/>
  <c r="T664"/>
  <c r="R664"/>
  <c r="P664"/>
  <c r="BK664"/>
  <c r="J664"/>
  <c r="BE664"/>
  <c r="BI662"/>
  <c r="BH662"/>
  <c r="BG662"/>
  <c r="BF662"/>
  <c r="T662"/>
  <c r="R662"/>
  <c r="P662"/>
  <c r="BK662"/>
  <c r="J662"/>
  <c r="BE662"/>
  <c r="BI659"/>
  <c r="BH659"/>
  <c r="BG659"/>
  <c r="BF659"/>
  <c r="T659"/>
  <c r="R659"/>
  <c r="P659"/>
  <c r="BK659"/>
  <c r="J659"/>
  <c r="BE659"/>
  <c r="BI653"/>
  <c r="BH653"/>
  <c r="BG653"/>
  <c r="BF653"/>
  <c r="T653"/>
  <c r="R653"/>
  <c r="P653"/>
  <c r="BK653"/>
  <c r="J653"/>
  <c r="BE653"/>
  <c r="BI645"/>
  <c r="BH645"/>
  <c r="BG645"/>
  <c r="BF645"/>
  <c r="T645"/>
  <c r="R645"/>
  <c r="P645"/>
  <c r="BK645"/>
  <c r="J645"/>
  <c r="BE645"/>
  <c r="BI642"/>
  <c r="BH642"/>
  <c r="BG642"/>
  <c r="BF642"/>
  <c r="T642"/>
  <c r="R642"/>
  <c r="P642"/>
  <c r="BK642"/>
  <c r="J642"/>
  <c r="BE642"/>
  <c r="BI641"/>
  <c r="BH641"/>
  <c r="BG641"/>
  <c r="BF641"/>
  <c r="T641"/>
  <c r="R641"/>
  <c r="P641"/>
  <c r="BK641"/>
  <c r="J641"/>
  <c r="BE641"/>
  <c r="BI639"/>
  <c r="BH639"/>
  <c r="BG639"/>
  <c r="BF639"/>
  <c r="T639"/>
  <c r="R639"/>
  <c r="P639"/>
  <c r="BK639"/>
  <c r="J639"/>
  <c r="BE639"/>
  <c r="BI635"/>
  <c r="BH635"/>
  <c r="BG635"/>
  <c r="BF635"/>
  <c r="T635"/>
  <c r="R635"/>
  <c r="P635"/>
  <c r="BK635"/>
  <c r="J635"/>
  <c r="BE635"/>
  <c r="BI633"/>
  <c r="BH633"/>
  <c r="BG633"/>
  <c r="BF633"/>
  <c r="T633"/>
  <c r="R633"/>
  <c r="P633"/>
  <c r="BK633"/>
  <c r="J633"/>
  <c r="BE633"/>
  <c r="BI630"/>
  <c r="BH630"/>
  <c r="BG630"/>
  <c r="BF630"/>
  <c r="T630"/>
  <c r="R630"/>
  <c r="P630"/>
  <c r="BK630"/>
  <c r="J630"/>
  <c r="BE630"/>
  <c r="BI624"/>
  <c r="BH624"/>
  <c r="BG624"/>
  <c r="BF624"/>
  <c r="T624"/>
  <c r="R624"/>
  <c r="P624"/>
  <c r="BK624"/>
  <c r="J624"/>
  <c r="BE624"/>
  <c r="BI620"/>
  <c r="BH620"/>
  <c r="BG620"/>
  <c r="BF620"/>
  <c r="T620"/>
  <c r="R620"/>
  <c r="P620"/>
  <c r="BK620"/>
  <c r="J620"/>
  <c r="BE620"/>
  <c r="BI618"/>
  <c r="BH618"/>
  <c r="BG618"/>
  <c r="BF618"/>
  <c r="T618"/>
  <c r="R618"/>
  <c r="P618"/>
  <c r="BK618"/>
  <c r="J618"/>
  <c r="BE618"/>
  <c r="BI616"/>
  <c r="BH616"/>
  <c r="BG616"/>
  <c r="BF616"/>
  <c r="T616"/>
  <c r="R616"/>
  <c r="P616"/>
  <c r="BK616"/>
  <c r="J616"/>
  <c r="BE616"/>
  <c r="BI615"/>
  <c r="BH615"/>
  <c r="BG615"/>
  <c r="BF615"/>
  <c r="T615"/>
  <c r="R615"/>
  <c r="P615"/>
  <c r="BK615"/>
  <c r="J615"/>
  <c r="BE615"/>
  <c r="BI612"/>
  <c r="BH612"/>
  <c r="BG612"/>
  <c r="BF612"/>
  <c r="T612"/>
  <c r="R612"/>
  <c r="P612"/>
  <c r="BK612"/>
  <c r="J612"/>
  <c r="BE612"/>
  <c r="BI603"/>
  <c r="BH603"/>
  <c r="BG603"/>
  <c r="BF603"/>
  <c r="T603"/>
  <c r="R603"/>
  <c r="P603"/>
  <c r="BK603"/>
  <c r="J603"/>
  <c r="BE603"/>
  <c r="BI602"/>
  <c r="BH602"/>
  <c r="BG602"/>
  <c r="BF602"/>
  <c r="T602"/>
  <c r="R602"/>
  <c r="P602"/>
  <c r="BK602"/>
  <c r="J602"/>
  <c r="BE602"/>
  <c r="BI596"/>
  <c r="BH596"/>
  <c r="BG596"/>
  <c r="BF596"/>
  <c r="T596"/>
  <c r="R596"/>
  <c r="P596"/>
  <c r="BK596"/>
  <c r="J596"/>
  <c r="BE596"/>
  <c r="BI593"/>
  <c r="BH593"/>
  <c r="BG593"/>
  <c r="BF593"/>
  <c r="T593"/>
  <c r="R593"/>
  <c r="P593"/>
  <c r="BK593"/>
  <c r="J593"/>
  <c r="BE593"/>
  <c r="BI588"/>
  <c r="BH588"/>
  <c r="BG588"/>
  <c r="BF588"/>
  <c r="T588"/>
  <c r="R588"/>
  <c r="P588"/>
  <c r="BK588"/>
  <c r="J588"/>
  <c r="BE588"/>
  <c r="BI587"/>
  <c r="BH587"/>
  <c r="BG587"/>
  <c r="BF587"/>
  <c r="T587"/>
  <c r="R587"/>
  <c r="P587"/>
  <c r="BK587"/>
  <c r="J587"/>
  <c r="BE587"/>
  <c r="BI586"/>
  <c r="BH586"/>
  <c r="BG586"/>
  <c r="BF586"/>
  <c r="T586"/>
  <c r="R586"/>
  <c r="P586"/>
  <c r="BK586"/>
  <c r="J586"/>
  <c r="BE586"/>
  <c r="BI581"/>
  <c r="BH581"/>
  <c r="BG581"/>
  <c r="BF581"/>
  <c r="T581"/>
  <c r="R581"/>
  <c r="P581"/>
  <c r="BK581"/>
  <c r="J581"/>
  <c r="BE581"/>
  <c r="BI580"/>
  <c r="BH580"/>
  <c r="BG580"/>
  <c r="BF580"/>
  <c r="T580"/>
  <c r="R580"/>
  <c r="P580"/>
  <c r="BK580"/>
  <c r="J580"/>
  <c r="BE580"/>
  <c r="BI579"/>
  <c r="BH579"/>
  <c r="BG579"/>
  <c r="BF579"/>
  <c r="T579"/>
  <c r="R579"/>
  <c r="P579"/>
  <c r="BK579"/>
  <c r="J579"/>
  <c r="BE579"/>
  <c r="BI578"/>
  <c r="BH578"/>
  <c r="BG578"/>
  <c r="BF578"/>
  <c r="T578"/>
  <c r="R578"/>
  <c r="P578"/>
  <c r="BK578"/>
  <c r="J578"/>
  <c r="BE578"/>
  <c r="BI577"/>
  <c r="BH577"/>
  <c r="BG577"/>
  <c r="BF577"/>
  <c r="T577"/>
  <c r="R577"/>
  <c r="P577"/>
  <c r="BK577"/>
  <c r="J577"/>
  <c r="BE577"/>
  <c r="BI576"/>
  <c r="BH576"/>
  <c r="BG576"/>
  <c r="BF576"/>
  <c r="T576"/>
  <c r="R576"/>
  <c r="P576"/>
  <c r="BK576"/>
  <c r="J576"/>
  <c r="BE576"/>
  <c r="BI574"/>
  <c r="BH574"/>
  <c r="BG574"/>
  <c r="BF574"/>
  <c r="T574"/>
  <c r="R574"/>
  <c r="P574"/>
  <c r="BK574"/>
  <c r="J574"/>
  <c r="BE574"/>
  <c r="BI572"/>
  <c r="BH572"/>
  <c r="BG572"/>
  <c r="BF572"/>
  <c r="T572"/>
  <c r="R572"/>
  <c r="P572"/>
  <c r="BK572"/>
  <c r="J572"/>
  <c r="BE572"/>
  <c r="BI571"/>
  <c r="BH571"/>
  <c r="BG571"/>
  <c r="BF571"/>
  <c r="T571"/>
  <c r="T570"/>
  <c r="R571"/>
  <c r="R570"/>
  <c r="P571"/>
  <c r="P570"/>
  <c r="BK571"/>
  <c r="BK570"/>
  <c r="J570" s="1"/>
  <c r="J65" s="1"/>
  <c r="J571"/>
  <c r="BE571" s="1"/>
  <c r="BI567"/>
  <c r="BH567"/>
  <c r="BG567"/>
  <c r="BF567"/>
  <c r="T567"/>
  <c r="R567"/>
  <c r="P567"/>
  <c r="BK567"/>
  <c r="J567"/>
  <c r="BE567"/>
  <c r="BI566"/>
  <c r="BH566"/>
  <c r="BG566"/>
  <c r="BF566"/>
  <c r="T566"/>
  <c r="R566"/>
  <c r="P566"/>
  <c r="BK566"/>
  <c r="J566"/>
  <c r="BE566"/>
  <c r="BI565"/>
  <c r="BH565"/>
  <c r="BG565"/>
  <c r="BF565"/>
  <c r="T565"/>
  <c r="R565"/>
  <c r="P565"/>
  <c r="BK565"/>
  <c r="J565"/>
  <c r="BE565"/>
  <c r="BI564"/>
  <c r="BH564"/>
  <c r="BG564"/>
  <c r="BF564"/>
  <c r="T564"/>
  <c r="R564"/>
  <c r="P564"/>
  <c r="BK564"/>
  <c r="J564"/>
  <c r="BE564"/>
  <c r="BI563"/>
  <c r="BH563"/>
  <c r="BG563"/>
  <c r="BF563"/>
  <c r="T563"/>
  <c r="R563"/>
  <c r="P563"/>
  <c r="BK563"/>
  <c r="J563"/>
  <c r="BE563"/>
  <c r="BI562"/>
  <c r="BH562"/>
  <c r="BG562"/>
  <c r="BF562"/>
  <c r="T562"/>
  <c r="R562"/>
  <c r="P562"/>
  <c r="BK562"/>
  <c r="J562"/>
  <c r="BE562"/>
  <c r="BI561"/>
  <c r="BH561"/>
  <c r="BG561"/>
  <c r="BF561"/>
  <c r="T561"/>
  <c r="R561"/>
  <c r="P561"/>
  <c r="BK561"/>
  <c r="J561"/>
  <c r="BE561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7"/>
  <c r="BH557"/>
  <c r="BG557"/>
  <c r="BF557"/>
  <c r="T557"/>
  <c r="R557"/>
  <c r="P557"/>
  <c r="BK557"/>
  <c r="J557"/>
  <c r="BE557"/>
  <c r="BI555"/>
  <c r="BH555"/>
  <c r="BG555"/>
  <c r="BF555"/>
  <c r="T555"/>
  <c r="R555"/>
  <c r="P555"/>
  <c r="BK555"/>
  <c r="J555"/>
  <c r="BE555"/>
  <c r="BI553"/>
  <c r="BH553"/>
  <c r="BG553"/>
  <c r="BF553"/>
  <c r="T553"/>
  <c r="R553"/>
  <c r="P553"/>
  <c r="BK553"/>
  <c r="J553"/>
  <c r="BE553"/>
  <c r="BI550"/>
  <c r="BH550"/>
  <c r="BG550"/>
  <c r="BF550"/>
  <c r="T550"/>
  <c r="T549"/>
  <c r="R550"/>
  <c r="R549"/>
  <c r="P550"/>
  <c r="P549"/>
  <c r="BK550"/>
  <c r="BK549"/>
  <c r="J549" s="1"/>
  <c r="J64" s="1"/>
  <c r="J550"/>
  <c r="BE550" s="1"/>
  <c r="BI544"/>
  <c r="BH544"/>
  <c r="BG544"/>
  <c r="BF544"/>
  <c r="T544"/>
  <c r="R544"/>
  <c r="P544"/>
  <c r="BK544"/>
  <c r="J544"/>
  <c r="BE544"/>
  <c r="BI541"/>
  <c r="BH541"/>
  <c r="BG541"/>
  <c r="BF541"/>
  <c r="T541"/>
  <c r="R541"/>
  <c r="P541"/>
  <c r="BK541"/>
  <c r="J541"/>
  <c r="BE541"/>
  <c r="BI531"/>
  <c r="BH531"/>
  <c r="BG531"/>
  <c r="BF531"/>
  <c r="T531"/>
  <c r="R531"/>
  <c r="P531"/>
  <c r="BK531"/>
  <c r="J531"/>
  <c r="BE531"/>
  <c r="BI521"/>
  <c r="BH521"/>
  <c r="BG521"/>
  <c r="BF521"/>
  <c r="T521"/>
  <c r="T520"/>
  <c r="R521"/>
  <c r="R520"/>
  <c r="P521"/>
  <c r="P520"/>
  <c r="BK521"/>
  <c r="BK520"/>
  <c r="J520" s="1"/>
  <c r="J63" s="1"/>
  <c r="J521"/>
  <c r="BE521" s="1"/>
  <c r="BI518"/>
  <c r="BH518"/>
  <c r="BG518"/>
  <c r="BF518"/>
  <c r="T518"/>
  <c r="R518"/>
  <c r="P518"/>
  <c r="BK518"/>
  <c r="J518"/>
  <c r="BE518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06"/>
  <c r="BH506"/>
  <c r="BG506"/>
  <c r="BF506"/>
  <c r="T506"/>
  <c r="R506"/>
  <c r="P506"/>
  <c r="BK506"/>
  <c r="J506"/>
  <c r="BE506"/>
  <c r="BI503"/>
  <c r="BH503"/>
  <c r="BG503"/>
  <c r="BF503"/>
  <c r="T503"/>
  <c r="R503"/>
  <c r="P503"/>
  <c r="BK503"/>
  <c r="J503"/>
  <c r="BE503"/>
  <c r="BI498"/>
  <c r="BH498"/>
  <c r="BG498"/>
  <c r="BF498"/>
  <c r="T498"/>
  <c r="R498"/>
  <c r="P498"/>
  <c r="BK498"/>
  <c r="J498"/>
  <c r="BE498"/>
  <c r="BI496"/>
  <c r="BH496"/>
  <c r="BG496"/>
  <c r="BF496"/>
  <c r="T496"/>
  <c r="R496"/>
  <c r="P496"/>
  <c r="BK496"/>
  <c r="J496"/>
  <c r="BE496"/>
  <c r="BI490"/>
  <c r="BH490"/>
  <c r="BG490"/>
  <c r="BF490"/>
  <c r="T490"/>
  <c r="R490"/>
  <c r="P490"/>
  <c r="BK490"/>
  <c r="J490"/>
  <c r="BE490"/>
  <c r="BI484"/>
  <c r="BH484"/>
  <c r="BG484"/>
  <c r="BF484"/>
  <c r="T484"/>
  <c r="R484"/>
  <c r="P484"/>
  <c r="BK484"/>
  <c r="J484"/>
  <c r="BE484"/>
  <c r="BI479"/>
  <c r="BH479"/>
  <c r="BG479"/>
  <c r="BF479"/>
  <c r="T479"/>
  <c r="R479"/>
  <c r="P479"/>
  <c r="BK479"/>
  <c r="J479"/>
  <c r="BE479"/>
  <c r="BI472"/>
  <c r="BH472"/>
  <c r="BG472"/>
  <c r="BF472"/>
  <c r="T472"/>
  <c r="R472"/>
  <c r="P472"/>
  <c r="BK472"/>
  <c r="J472"/>
  <c r="BE472"/>
  <c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/>
  <c r="BI463"/>
  <c r="BH463"/>
  <c r="BG463"/>
  <c r="BF463"/>
  <c r="T463"/>
  <c r="T462"/>
  <c r="R463"/>
  <c r="R462"/>
  <c r="P463"/>
  <c r="P462"/>
  <c r="BK463"/>
  <c r="BK462"/>
  <c r="J462" s="1"/>
  <c r="J62" s="1"/>
  <c r="J463"/>
  <c r="BE463" s="1"/>
  <c r="BI455"/>
  <c r="BH455"/>
  <c r="BG455"/>
  <c r="BF455"/>
  <c r="T455"/>
  <c r="R455"/>
  <c r="P455"/>
  <c r="BK455"/>
  <c r="J455"/>
  <c r="BE455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2"/>
  <c r="BH442"/>
  <c r="BG442"/>
  <c r="BF442"/>
  <c r="T442"/>
  <c r="R442"/>
  <c r="P442"/>
  <c r="BK442"/>
  <c r="J442"/>
  <c r="BE442"/>
  <c r="BI433"/>
  <c r="BH433"/>
  <c r="BG433"/>
  <c r="BF433"/>
  <c r="T433"/>
  <c r="R433"/>
  <c r="P433"/>
  <c r="BK433"/>
  <c r="J433"/>
  <c r="BE433"/>
  <c r="BI427"/>
  <c r="BH427"/>
  <c r="BG427"/>
  <c r="BF427"/>
  <c r="T427"/>
  <c r="R427"/>
  <c r="P427"/>
  <c r="BK427"/>
  <c r="J427"/>
  <c r="BE427"/>
  <c r="BI422"/>
  <c r="BH422"/>
  <c r="BG422"/>
  <c r="BF422"/>
  <c r="T422"/>
  <c r="R422"/>
  <c r="P422"/>
  <c r="BK422"/>
  <c r="J422"/>
  <c r="BE422"/>
  <c r="BI420"/>
  <c r="BH420"/>
  <c r="BG420"/>
  <c r="BF420"/>
  <c r="T420"/>
  <c r="R420"/>
  <c r="P420"/>
  <c r="BK420"/>
  <c r="J420"/>
  <c r="BE420"/>
  <c r="BI417"/>
  <c r="BH417"/>
  <c r="BG417"/>
  <c r="BF417"/>
  <c r="T417"/>
  <c r="R417"/>
  <c r="P417"/>
  <c r="BK417"/>
  <c r="J417"/>
  <c r="BE417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09"/>
  <c r="BH409"/>
  <c r="BG409"/>
  <c r="BF409"/>
  <c r="T409"/>
  <c r="R409"/>
  <c r="P409"/>
  <c r="BK409"/>
  <c r="J409"/>
  <c r="BE409"/>
  <c r="BI406"/>
  <c r="BH406"/>
  <c r="BG406"/>
  <c r="BF406"/>
  <c r="T406"/>
  <c r="R406"/>
  <c r="P406"/>
  <c r="BK406"/>
  <c r="J406"/>
  <c r="BE406"/>
  <c r="BI405"/>
  <c r="BH405"/>
  <c r="BG405"/>
  <c r="BF405"/>
  <c r="T405"/>
  <c r="R405"/>
  <c r="P405"/>
  <c r="BK405"/>
  <c r="J405"/>
  <c r="BE405"/>
  <c r="BI400"/>
  <c r="BH400"/>
  <c r="BG400"/>
  <c r="BF400"/>
  <c r="T400"/>
  <c r="R400"/>
  <c r="P400"/>
  <c r="BK400"/>
  <c r="J400"/>
  <c r="BE400"/>
  <c r="BI394"/>
  <c r="BH394"/>
  <c r="BG394"/>
  <c r="BF394"/>
  <c r="T394"/>
  <c r="T393"/>
  <c r="R394"/>
  <c r="R393"/>
  <c r="P394"/>
  <c r="P393"/>
  <c r="BK394"/>
  <c r="BK393"/>
  <c r="J393" s="1"/>
  <c r="J61" s="1"/>
  <c r="J394"/>
  <c r="BE394" s="1"/>
  <c r="BI381"/>
  <c r="BH381"/>
  <c r="BG381"/>
  <c r="BF381"/>
  <c r="T381"/>
  <c r="R381"/>
  <c r="P381"/>
  <c r="BK381"/>
  <c r="J381"/>
  <c r="BE381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0"/>
  <c r="BH370"/>
  <c r="BG370"/>
  <c r="BF370"/>
  <c r="T370"/>
  <c r="R370"/>
  <c r="P370"/>
  <c r="BK370"/>
  <c r="J370"/>
  <c r="BE370"/>
  <c r="BI367"/>
  <c r="BH367"/>
  <c r="BG367"/>
  <c r="BF367"/>
  <c r="T367"/>
  <c r="R367"/>
  <c r="P367"/>
  <c r="BK367"/>
  <c r="J367"/>
  <c r="BE367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58"/>
  <c r="BH358"/>
  <c r="BG358"/>
  <c r="BF358"/>
  <c r="T358"/>
  <c r="R358"/>
  <c r="P358"/>
  <c r="BK358"/>
  <c r="J358"/>
  <c r="BE358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37"/>
  <c r="BH337"/>
  <c r="BG337"/>
  <c r="BF337"/>
  <c r="T337"/>
  <c r="R337"/>
  <c r="P337"/>
  <c r="BK337"/>
  <c r="J337"/>
  <c r="BE337"/>
  <c r="BI327"/>
  <c r="BH327"/>
  <c r="BG327"/>
  <c r="BF327"/>
  <c r="T327"/>
  <c r="R327"/>
  <c r="P327"/>
  <c r="BK327"/>
  <c r="J327"/>
  <c r="BE327"/>
  <c r="BI323"/>
  <c r="BH323"/>
  <c r="BG323"/>
  <c r="BF323"/>
  <c r="T323"/>
  <c r="R323"/>
  <c r="P323"/>
  <c r="BK323"/>
  <c r="J323"/>
  <c r="BE323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05"/>
  <c r="BH305"/>
  <c r="BG305"/>
  <c r="BF305"/>
  <c r="T305"/>
  <c r="R305"/>
  <c r="P305"/>
  <c r="BK305"/>
  <c r="J305"/>
  <c r="BE305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2"/>
  <c r="BH292"/>
  <c r="BG292"/>
  <c r="BF292"/>
  <c r="T292"/>
  <c r="T291"/>
  <c r="R292"/>
  <c r="R291"/>
  <c r="P292"/>
  <c r="P291"/>
  <c r="BK292"/>
  <c r="BK291"/>
  <c r="J291" s="1"/>
  <c r="J60" s="1"/>
  <c r="J292"/>
  <c r="BE292" s="1"/>
  <c r="F30" s="1"/>
  <c r="AZ55" i="1" s="1"/>
  <c r="BI288" i="5"/>
  <c r="BH288"/>
  <c r="BG288"/>
  <c r="BF288"/>
  <c r="T288"/>
  <c r="R288"/>
  <c r="P288"/>
  <c r="BK288"/>
  <c r="J288"/>
  <c r="BE288"/>
  <c r="BI285"/>
  <c r="BH285"/>
  <c r="BG285"/>
  <c r="BF285"/>
  <c r="T285"/>
  <c r="R285"/>
  <c r="P285"/>
  <c r="BK285"/>
  <c r="J285"/>
  <c r="BE285"/>
  <c r="BI282"/>
  <c r="BH282"/>
  <c r="BG282"/>
  <c r="BF282"/>
  <c r="T282"/>
  <c r="R282"/>
  <c r="P282"/>
  <c r="BK282"/>
  <c r="J282"/>
  <c r="BE282"/>
  <c r="BI278"/>
  <c r="BH278"/>
  <c r="BG278"/>
  <c r="BF278"/>
  <c r="T278"/>
  <c r="R278"/>
  <c r="P278"/>
  <c r="BK278"/>
  <c r="J278"/>
  <c r="BE278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5"/>
  <c r="BH255"/>
  <c r="BG255"/>
  <c r="BF255"/>
  <c r="T255"/>
  <c r="R255"/>
  <c r="P255"/>
  <c r="BK255"/>
  <c r="J255"/>
  <c r="BE255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4"/>
  <c r="BH244"/>
  <c r="BG244"/>
  <c r="BF244"/>
  <c r="T244"/>
  <c r="T243"/>
  <c r="R244"/>
  <c r="R243"/>
  <c r="P244"/>
  <c r="P243"/>
  <c r="BK244"/>
  <c r="BK243"/>
  <c r="J243" s="1"/>
  <c r="J59" s="1"/>
  <c r="J244"/>
  <c r="BE244" s="1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27"/>
  <c r="BH227"/>
  <c r="BG227"/>
  <c r="BF227"/>
  <c r="T227"/>
  <c r="R227"/>
  <c r="P227"/>
  <c r="BK227"/>
  <c r="J227"/>
  <c r="BE227"/>
  <c r="BI221"/>
  <c r="BH221"/>
  <c r="BG221"/>
  <c r="BF221"/>
  <c r="T221"/>
  <c r="R221"/>
  <c r="P221"/>
  <c r="BK221"/>
  <c r="J221"/>
  <c r="BE221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06"/>
  <c r="BH206"/>
  <c r="BG206"/>
  <c r="BF206"/>
  <c r="T206"/>
  <c r="R206"/>
  <c r="P206"/>
  <c r="BK206"/>
  <c r="J206"/>
  <c r="BE206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2"/>
  <c r="BH132"/>
  <c r="BG132"/>
  <c r="BF132"/>
  <c r="T132"/>
  <c r="R132"/>
  <c r="P132"/>
  <c r="BK132"/>
  <c r="J132"/>
  <c r="BE132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99"/>
  <c r="F34"/>
  <c r="BD55" i="1" s="1"/>
  <c r="BH99" i="5"/>
  <c r="F33" s="1"/>
  <c r="BC55" i="1" s="1"/>
  <c r="BG99" i="5"/>
  <c r="F32"/>
  <c r="BB55" i="1" s="1"/>
  <c r="BF99" i="5"/>
  <c r="J31" s="1"/>
  <c r="AW55" i="1" s="1"/>
  <c r="T99" i="5"/>
  <c r="T98"/>
  <c r="T97" s="1"/>
  <c r="T96" s="1"/>
  <c r="R99"/>
  <c r="R98"/>
  <c r="R97" s="1"/>
  <c r="P99"/>
  <c r="P98"/>
  <c r="P97" s="1"/>
  <c r="BK99"/>
  <c r="BK98" s="1"/>
  <c r="BK97" s="1"/>
  <c r="J97"/>
  <c r="J57" s="1"/>
  <c r="J99"/>
  <c r="BE99" s="1"/>
  <c r="J30"/>
  <c r="AV55" i="1" s="1"/>
  <c r="J92" i="5"/>
  <c r="F92"/>
  <c r="F90"/>
  <c r="E88"/>
  <c r="J51"/>
  <c r="F51"/>
  <c r="F49"/>
  <c r="E47"/>
  <c r="J18"/>
  <c r="E18"/>
  <c r="F93" s="1"/>
  <c r="J17"/>
  <c r="J12"/>
  <c r="J90" s="1"/>
  <c r="E7"/>
  <c r="E86" s="1"/>
  <c r="E45"/>
  <c r="AY54" i="1"/>
  <c r="AX54"/>
  <c r="BI130" i="4"/>
  <c r="BH130"/>
  <c r="BG130"/>
  <c r="BF130"/>
  <c r="T130"/>
  <c r="T129" s="1"/>
  <c r="R130"/>
  <c r="R129" s="1"/>
  <c r="P130"/>
  <c r="P129" s="1"/>
  <c r="BK130"/>
  <c r="BK129" s="1"/>
  <c r="J129" s="1"/>
  <c r="J64" s="1"/>
  <c r="J130"/>
  <c r="BE130"/>
  <c r="BI127"/>
  <c r="BH127"/>
  <c r="BG127"/>
  <c r="BF127"/>
  <c r="T127"/>
  <c r="T126" s="1"/>
  <c r="T125" s="1"/>
  <c r="R127"/>
  <c r="R126"/>
  <c r="P127"/>
  <c r="P126" s="1"/>
  <c r="P125" s="1"/>
  <c r="BK127"/>
  <c r="BK126"/>
  <c r="J126" s="1"/>
  <c r="BK125"/>
  <c r="J125" s="1"/>
  <c r="J62" s="1"/>
  <c r="J127"/>
  <c r="BE127" s="1"/>
  <c r="J63"/>
  <c r="BI123"/>
  <c r="BH123"/>
  <c r="BG123"/>
  <c r="BF123"/>
  <c r="T123"/>
  <c r="R123"/>
  <c r="P123"/>
  <c r="BK123"/>
  <c r="J123"/>
  <c r="BE123" s="1"/>
  <c r="BI120"/>
  <c r="BH120"/>
  <c r="BG120"/>
  <c r="BF120"/>
  <c r="T120"/>
  <c r="R120"/>
  <c r="P120"/>
  <c r="BK120"/>
  <c r="J120"/>
  <c r="BE120" s="1"/>
  <c r="BI118"/>
  <c r="BH118"/>
  <c r="BG118"/>
  <c r="BF118"/>
  <c r="T118"/>
  <c r="R118"/>
  <c r="R117" s="1"/>
  <c r="P118"/>
  <c r="BK118"/>
  <c r="BK117" s="1"/>
  <c r="J117" s="1"/>
  <c r="J61" s="1"/>
  <c r="J118"/>
  <c r="BE118"/>
  <c r="BI115"/>
  <c r="BH115"/>
  <c r="BG115"/>
  <c r="BF115"/>
  <c r="T115"/>
  <c r="R115"/>
  <c r="P115"/>
  <c r="BK115"/>
  <c r="J115"/>
  <c r="BE115" s="1"/>
  <c r="BI113"/>
  <c r="BH113"/>
  <c r="BG113"/>
  <c r="BF113"/>
  <c r="T113"/>
  <c r="R113"/>
  <c r="P113"/>
  <c r="BK113"/>
  <c r="J113"/>
  <c r="BE113" s="1"/>
  <c r="BI111"/>
  <c r="BH111"/>
  <c r="BG111"/>
  <c r="BF111"/>
  <c r="T111"/>
  <c r="R111"/>
  <c r="P111"/>
  <c r="BK111"/>
  <c r="J111"/>
  <c r="BE111" s="1"/>
  <c r="BI108"/>
  <c r="BH108"/>
  <c r="BG108"/>
  <c r="BF108"/>
  <c r="T108"/>
  <c r="R108"/>
  <c r="R107" s="1"/>
  <c r="P108"/>
  <c r="BK108"/>
  <c r="BK107" s="1"/>
  <c r="J107" s="1"/>
  <c r="J60" s="1"/>
  <c r="J108"/>
  <c r="BE108"/>
  <c r="BI104"/>
  <c r="BH104"/>
  <c r="BG104"/>
  <c r="BF104"/>
  <c r="T104"/>
  <c r="R104"/>
  <c r="P104"/>
  <c r="BK104"/>
  <c r="J104"/>
  <c r="BE104" s="1"/>
  <c r="BI102"/>
  <c r="BH102"/>
  <c r="BG102"/>
  <c r="BF102"/>
  <c r="T102"/>
  <c r="R102"/>
  <c r="P102"/>
  <c r="BK102"/>
  <c r="J102"/>
  <c r="BE102" s="1"/>
  <c r="BI100"/>
  <c r="BH100"/>
  <c r="BG100"/>
  <c r="BF100"/>
  <c r="T100"/>
  <c r="R100"/>
  <c r="P100"/>
  <c r="BK100"/>
  <c r="J100"/>
  <c r="BE100" s="1"/>
  <c r="BI98"/>
  <c r="BH98"/>
  <c r="BG98"/>
  <c r="BF98"/>
  <c r="T98"/>
  <c r="R98"/>
  <c r="P98"/>
  <c r="BK98"/>
  <c r="J98"/>
  <c r="BE98" s="1"/>
  <c r="BI96"/>
  <c r="BH96"/>
  <c r="BG96"/>
  <c r="BF96"/>
  <c r="T96"/>
  <c r="R96"/>
  <c r="P96"/>
  <c r="BK96"/>
  <c r="J96"/>
  <c r="BE96" s="1"/>
  <c r="BI93"/>
  <c r="BH93"/>
  <c r="BG93"/>
  <c r="BF93"/>
  <c r="T93"/>
  <c r="R93"/>
  <c r="P93"/>
  <c r="BK93"/>
  <c r="J93"/>
  <c r="BE93" s="1"/>
  <c r="BI91"/>
  <c r="BH91"/>
  <c r="BG91"/>
  <c r="BF91"/>
  <c r="T91"/>
  <c r="T90" s="1"/>
  <c r="R91"/>
  <c r="R90" s="1"/>
  <c r="P91"/>
  <c r="P90" s="1"/>
  <c r="BK91"/>
  <c r="BK90" s="1"/>
  <c r="J90"/>
  <c r="J59" s="1"/>
  <c r="J91"/>
  <c r="BE91"/>
  <c r="BI87"/>
  <c r="BH87"/>
  <c r="F33"/>
  <c r="BC54" i="1" s="1"/>
  <c r="BG87" i="4"/>
  <c r="BF87"/>
  <c r="J31"/>
  <c r="AW54" i="1" s="1"/>
  <c r="F31" i="4"/>
  <c r="BA54" i="1" s="1"/>
  <c r="T87" i="4"/>
  <c r="T86" s="1"/>
  <c r="R87"/>
  <c r="R86" s="1"/>
  <c r="R85" s="1"/>
  <c r="P87"/>
  <c r="P86" s="1"/>
  <c r="BK87"/>
  <c r="BK86"/>
  <c r="J86" s="1"/>
  <c r="J58" s="1"/>
  <c r="J87"/>
  <c r="BE87"/>
  <c r="F78"/>
  <c r="E76"/>
  <c r="F49"/>
  <c r="E47"/>
  <c r="J21"/>
  <c r="E21"/>
  <c r="J80"/>
  <c r="J51"/>
  <c r="J20"/>
  <c r="J18"/>
  <c r="E18"/>
  <c r="F81" s="1"/>
  <c r="J17"/>
  <c r="J15"/>
  <c r="E15"/>
  <c r="F80"/>
  <c r="F51"/>
  <c r="J14"/>
  <c r="J12"/>
  <c r="J78"/>
  <c r="J49"/>
  <c r="E7"/>
  <c r="E74" s="1"/>
  <c r="AY53" i="1"/>
  <c r="AX53"/>
  <c r="BI107" i="3"/>
  <c r="BH107"/>
  <c r="BG107"/>
  <c r="BF107"/>
  <c r="T107"/>
  <c r="T106"/>
  <c r="T105" s="1"/>
  <c r="R107"/>
  <c r="R106" s="1"/>
  <c r="R105"/>
  <c r="P107"/>
  <c r="P106"/>
  <c r="P105" s="1"/>
  <c r="BK107"/>
  <c r="BK106" s="1"/>
  <c r="BK105" s="1"/>
  <c r="J106"/>
  <c r="J60" s="1"/>
  <c r="J105"/>
  <c r="J107"/>
  <c r="BE107"/>
  <c r="J59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84"/>
  <c r="BH84"/>
  <c r="BG84"/>
  <c r="BF84"/>
  <c r="T84"/>
  <c r="R84"/>
  <c r="P84"/>
  <c r="BK84"/>
  <c r="J84"/>
  <c r="BE84"/>
  <c r="BI83"/>
  <c r="F34"/>
  <c r="BD53" i="1" s="1"/>
  <c r="BH83" i="3"/>
  <c r="BG83"/>
  <c r="F32"/>
  <c r="BB53" i="1" s="1"/>
  <c r="BF83" i="3"/>
  <c r="T83"/>
  <c r="T82"/>
  <c r="T81" s="1"/>
  <c r="T80"/>
  <c r="R83"/>
  <c r="R82"/>
  <c r="R81" s="1"/>
  <c r="R80" s="1"/>
  <c r="P83"/>
  <c r="P82"/>
  <c r="P81" s="1"/>
  <c r="P80"/>
  <c r="AU53" i="1" s="1"/>
  <c r="BK83" i="3"/>
  <c r="J83"/>
  <c r="BE83" s="1"/>
  <c r="F74"/>
  <c r="E72"/>
  <c r="F49"/>
  <c r="E47"/>
  <c r="J21"/>
  <c r="E21"/>
  <c r="J51" s="1"/>
  <c r="J20"/>
  <c r="J18"/>
  <c r="E18"/>
  <c r="F77"/>
  <c r="F52"/>
  <c r="J17"/>
  <c r="J15"/>
  <c r="E15"/>
  <c r="F76" s="1"/>
  <c r="J14"/>
  <c r="J12"/>
  <c r="J49" s="1"/>
  <c r="E7"/>
  <c r="E70"/>
  <c r="E45"/>
  <c r="AY52" i="1"/>
  <c r="AX52"/>
  <c r="BI77" i="2"/>
  <c r="F34" s="1"/>
  <c r="BD52" i="1" s="1"/>
  <c r="BH77" i="2"/>
  <c r="F33"/>
  <c r="BC52" i="1" s="1"/>
  <c r="BG77" i="2"/>
  <c r="F32" s="1"/>
  <c r="BB52" i="1" s="1"/>
  <c r="BF77" i="2"/>
  <c r="J31"/>
  <c r="AW52" i="1" s="1"/>
  <c r="F31" i="2"/>
  <c r="BA52" i="1" s="1"/>
  <c r="T77" i="2"/>
  <c r="T76" s="1"/>
  <c r="R77"/>
  <c r="R76" s="1"/>
  <c r="P77"/>
  <c r="P76" s="1"/>
  <c r="AU52" i="1" s="1"/>
  <c r="BK77" i="2"/>
  <c r="BK76"/>
  <c r="J76" s="1"/>
  <c r="J77"/>
  <c r="BE77"/>
  <c r="J30" s="1"/>
  <c r="AV52" i="1" s="1"/>
  <c r="AT52" s="1"/>
  <c r="J72" i="2"/>
  <c r="F72"/>
  <c r="F70"/>
  <c r="E68"/>
  <c r="J51"/>
  <c r="F51"/>
  <c r="F49"/>
  <c r="E47"/>
  <c r="J18"/>
  <c r="E18"/>
  <c r="F73" s="1"/>
  <c r="F52"/>
  <c r="J17"/>
  <c r="J12"/>
  <c r="J70" s="1"/>
  <c r="J49"/>
  <c r="E7"/>
  <c r="E45" s="1"/>
  <c r="AS51" i="1"/>
  <c r="AT62"/>
  <c r="AT60"/>
  <c r="AT58"/>
  <c r="AT56"/>
  <c r="AT55"/>
  <c r="L47"/>
  <c r="AM46"/>
  <c r="L46"/>
  <c r="AM44"/>
  <c r="L44"/>
  <c r="L42"/>
  <c r="L41"/>
  <c r="E45" i="8" l="1"/>
  <c r="J49" i="11"/>
  <c r="E45" i="12"/>
  <c r="F52" i="13"/>
  <c r="E45" i="4"/>
  <c r="F52" i="5"/>
  <c r="E45" i="6"/>
  <c r="J30" i="3"/>
  <c r="AV53" i="1" s="1"/>
  <c r="F30" i="3"/>
  <c r="AZ53" i="1" s="1"/>
  <c r="J27" i="2"/>
  <c r="J56"/>
  <c r="J31" i="3"/>
  <c r="AW53" i="1" s="1"/>
  <c r="F31" i="3"/>
  <c r="BA53" i="1" s="1"/>
  <c r="J30" i="7"/>
  <c r="AV57" i="1" s="1"/>
  <c r="AT57" s="1"/>
  <c r="F30" i="7"/>
  <c r="AZ57" i="1" s="1"/>
  <c r="J56" i="8"/>
  <c r="J27"/>
  <c r="J27" i="9"/>
  <c r="J56"/>
  <c r="J30" i="11"/>
  <c r="AV61" i="1" s="1"/>
  <c r="AT61" s="1"/>
  <c r="F30" i="11"/>
  <c r="AZ61" i="1" s="1"/>
  <c r="J56" i="12"/>
  <c r="J27"/>
  <c r="J87" i="13"/>
  <c r="J58" s="1"/>
  <c r="BK86"/>
  <c r="F51" i="3"/>
  <c r="E66" i="2"/>
  <c r="F30"/>
  <c r="AZ52" i="1" s="1"/>
  <c r="J74" i="3"/>
  <c r="J76"/>
  <c r="BK82"/>
  <c r="F33"/>
  <c r="BC53" i="1" s="1"/>
  <c r="BC51" s="1"/>
  <c r="F52" i="4"/>
  <c r="BK85"/>
  <c r="F32"/>
  <c r="BB54" i="1" s="1"/>
  <c r="BB51" s="1"/>
  <c r="F34" i="4"/>
  <c r="BD54" i="1" s="1"/>
  <c r="BD51" s="1"/>
  <c r="W30" s="1"/>
  <c r="P107" i="4"/>
  <c r="P85" s="1"/>
  <c r="P84" s="1"/>
  <c r="AU54" i="1" s="1"/>
  <c r="T107" i="4"/>
  <c r="T85" s="1"/>
  <c r="T84" s="1"/>
  <c r="P117"/>
  <c r="T117"/>
  <c r="R125"/>
  <c r="R84" s="1"/>
  <c r="J49" i="5"/>
  <c r="J98"/>
  <c r="J58" s="1"/>
  <c r="P799"/>
  <c r="P96" s="1"/>
  <c r="AU55" i="1" s="1"/>
  <c r="R799" i="5"/>
  <c r="R96" s="1"/>
  <c r="J30" i="4"/>
  <c r="AV54" i="1" s="1"/>
  <c r="AT54" s="1"/>
  <c r="F30" i="4"/>
  <c r="AZ54" i="1" s="1"/>
  <c r="J709" i="5"/>
  <c r="J69" s="1"/>
  <c r="BK708"/>
  <c r="J708" s="1"/>
  <c r="J68" s="1"/>
  <c r="J800"/>
  <c r="J71" s="1"/>
  <c r="BK799"/>
  <c r="J799" s="1"/>
  <c r="J70" s="1"/>
  <c r="J56" i="6"/>
  <c r="J27"/>
  <c r="J27" i="7"/>
  <c r="J56"/>
  <c r="J30" i="9"/>
  <c r="AV59" i="1" s="1"/>
  <c r="AT59" s="1"/>
  <c r="F30" i="9"/>
  <c r="AZ59" i="1" s="1"/>
  <c r="J56" i="10"/>
  <c r="J27"/>
  <c r="J27" i="11"/>
  <c r="J56"/>
  <c r="J30" i="13"/>
  <c r="AV63" i="1" s="1"/>
  <c r="AT63" s="1"/>
  <c r="F30" i="13"/>
  <c r="AZ63" i="1" s="1"/>
  <c r="BK96" i="5"/>
  <c r="J96" s="1"/>
  <c r="F31"/>
  <c r="BA55" i="1" s="1"/>
  <c r="F30" i="6"/>
  <c r="AZ56" i="1" s="1"/>
  <c r="F31" i="7"/>
  <c r="BA57" i="1" s="1"/>
  <c r="F30" i="8"/>
  <c r="AZ58" i="1" s="1"/>
  <c r="F31" i="9"/>
  <c r="BA59" i="1" s="1"/>
  <c r="F30" i="10"/>
  <c r="AZ60" i="1" s="1"/>
  <c r="F31" i="11"/>
  <c r="BA61" i="1" s="1"/>
  <c r="F30" i="12"/>
  <c r="AZ62" i="1" s="1"/>
  <c r="F31" i="13"/>
  <c r="BA63" i="1" s="1"/>
  <c r="AU51" l="1"/>
  <c r="BA51"/>
  <c r="W27" s="1"/>
  <c r="W28"/>
  <c r="AX51"/>
  <c r="AW51"/>
  <c r="AK27" s="1"/>
  <c r="W29"/>
  <c r="AY51"/>
  <c r="J56" i="5"/>
  <c r="J27"/>
  <c r="J36" i="11"/>
  <c r="AG61" i="1"/>
  <c r="AN61" s="1"/>
  <c r="J36" i="7"/>
  <c r="AG57" i="1"/>
  <c r="AN57" s="1"/>
  <c r="J85" i="4"/>
  <c r="J57" s="1"/>
  <c r="BK84"/>
  <c r="J84" s="1"/>
  <c r="J36" i="9"/>
  <c r="AG59" i="1"/>
  <c r="AN59" s="1"/>
  <c r="AG52"/>
  <c r="J36" i="2"/>
  <c r="AZ51" i="1"/>
  <c r="AT53"/>
  <c r="AG60"/>
  <c r="AN60" s="1"/>
  <c r="J36" i="10"/>
  <c r="AG56" i="1"/>
  <c r="AN56" s="1"/>
  <c r="J36" i="6"/>
  <c r="J82" i="3"/>
  <c r="J58" s="1"/>
  <c r="BK81"/>
  <c r="J86" i="13"/>
  <c r="J57" s="1"/>
  <c r="BK85"/>
  <c r="J85" s="1"/>
  <c r="AG62" i="1"/>
  <c r="AN62" s="1"/>
  <c r="J36" i="12"/>
  <c r="AG58" i="1"/>
  <c r="AN58" s="1"/>
  <c r="J36" i="8"/>
  <c r="J27" i="13" l="1"/>
  <c r="J56"/>
  <c r="J81" i="3"/>
  <c r="J57" s="1"/>
  <c r="BK80"/>
  <c r="J80" s="1"/>
  <c r="J27" i="4"/>
  <c r="J56"/>
  <c r="AG55" i="1"/>
  <c r="AN55" s="1"/>
  <c r="J36" i="5"/>
  <c r="W26" i="1"/>
  <c r="AV51"/>
  <c r="AN52"/>
  <c r="AK26" l="1"/>
  <c r="AT51"/>
  <c r="J27" i="3"/>
  <c r="J56"/>
  <c r="J36" i="4"/>
  <c r="AG54" i="1"/>
  <c r="AN54" s="1"/>
  <c r="J36" i="13"/>
  <c r="AG63" i="1"/>
  <c r="AN63" s="1"/>
  <c r="AG53" l="1"/>
  <c r="J36" i="3"/>
  <c r="AN53" i="1" l="1"/>
  <c r="AG51"/>
  <c r="AN51" l="1"/>
  <c r="AK23"/>
  <c r="AK32" s="1"/>
</calcChain>
</file>

<file path=xl/sharedStrings.xml><?xml version="1.0" encoding="utf-8"?>
<sst xmlns="http://schemas.openxmlformats.org/spreadsheetml/2006/main" count="10737" uniqueCount="1856">
  <si>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</si>
  <si>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</si>
  <si>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</si>
  <si>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</si>
  <si>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</si>
  <si>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</si>
  <si>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</si>
  <si>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{1df71120-5061-4796-873e-14686c0c602f}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</si>
  <si>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</si>
  <si>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</si>
  <si>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</si>
  <si>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</si>
  <si>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</si>
  <si>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</si>
  <si>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</si>
  <si>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</si>
  <si>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Molitorov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</si>
  <si>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</si>
  <si>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</si>
  <si>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III/33420 Molitorov, most ev. č. 33420-1</t>
  </si>
  <si>
    <t>KSO:</t>
  </si>
  <si>
    <t>821 11</t>
  </si>
  <si>
    <t>CC-CZ:</t>
  </si>
  <si>
    <t>2141</t>
  </si>
  <si>
    <t>Místo:</t>
  </si>
  <si>
    <t>Kouřim</t>
  </si>
  <si>
    <t>Datum:</t>
  </si>
  <si>
    <t>20. 12. 2017</t>
  </si>
  <si>
    <t>CZ-CPA:</t>
  </si>
  <si>
    <t>42.13.20</t>
  </si>
  <si>
    <t>Zadavatel:</t>
  </si>
  <si>
    <t>IČ:</t>
  </si>
  <si>
    <t/>
  </si>
  <si>
    <t>Středočeský kraj</t>
  </si>
  <si>
    <t>DIČ:</t>
  </si>
  <si>
    <t>Uchazeč:</t>
  </si>
  <si>
    <t>Vyplň údaj</t>
  </si>
  <si>
    <t>Projektant:</t>
  </si>
  <si>
    <t>60193280</t>
  </si>
  <si>
    <t>VPÚ DECO PRAHA  a.s.</t>
  </si>
  <si>
    <t>CZ60193280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</si>
  <si>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</si>
  <si>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</si>
  <si>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</si>
  <si>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</si>
  <si>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</si>
  <si>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</si>
  <si>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</si>
  <si>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</si>
  <si>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</si>
  <si>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</si>
  <si>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</si>
  <si>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</si>
  <si>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</si>
  <si>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</si>
  <si>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</si>
  <si>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</si>
  <si>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</si>
  <si>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</si>
  <si>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</si>
  <si>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</si>
  <si>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</si>
  <si>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</si>
  <si>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</si>
  <si>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</si>
  <si>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</si>
  <si>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</si>
  <si>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</si>
  <si>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</si>
  <si>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</si>
  <si>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</si>
  <si>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</si>
  <si>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</si>
  <si>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</si>
  <si>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</si>
  <si>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</si>
  <si>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</si>
  <si>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</si>
  <si>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</si>
  <si>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</si>
  <si>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</si>
  <si>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</si>
  <si>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020</t>
  </si>
  <si>
    <t>Příprava území</t>
  </si>
  <si>
    <t>STA</t>
  </si>
  <si>
    <t>1</t>
  </si>
  <si>
    <t>{c5270ff2-4c34-49f7-bc42-27e000c8bec5}</t>
  </si>
  <si>
    <t>823 2</t>
  </si>
  <si>
    <t>2</t>
  </si>
  <si>
    <t>SO 182</t>
  </si>
  <si>
    <t>DIO</t>
  </si>
  <si>
    <t>{f04e8872-cea0-40c0-a05f-ebad6690c96e}</t>
  </si>
  <si>
    <t>SO 186</t>
  </si>
  <si>
    <t>Stavební úpravy objízdných tras</t>
  </si>
  <si>
    <t>{4fbe6aea-286c-46d7-b133-d53cc9fc0e06}</t>
  </si>
  <si>
    <t>SO 201</t>
  </si>
  <si>
    <t>Most ev.č. 33420-1</t>
  </si>
  <si>
    <t>{47e3448e-3c3b-4d3c-b85d-476385b92231}</t>
  </si>
  <si>
    <t>821 11 2</t>
  </si>
  <si>
    <t>SO 320</t>
  </si>
  <si>
    <t>Úprava vodoteče</t>
  </si>
  <si>
    <t>{7148bd5a-e0c0-4d59-a7b0-71534256d0ee}</t>
  </si>
  <si>
    <t>831 12</t>
  </si>
  <si>
    <t>SO 330</t>
  </si>
  <si>
    <t>Přeložka kanalizace</t>
  </si>
  <si>
    <t>{6e8c9be4-fae0-4942-a3c4-f95ccffacff0}</t>
  </si>
  <si>
    <t>827 29</t>
  </si>
  <si>
    <t>SO 340</t>
  </si>
  <si>
    <t>Úprava obecního vodovodu</t>
  </si>
  <si>
    <t>{78d695b6-f7f2-4c23-8d0f-ddf9741b9472}</t>
  </si>
  <si>
    <t>827 19</t>
  </si>
  <si>
    <t>SO 430</t>
  </si>
  <si>
    <t>Provizorní přeložka VO</t>
  </si>
  <si>
    <t>{4c9d0c43-c897-43ea-8a0b-aff37cada2da}</t>
  </si>
  <si>
    <t>828 75</t>
  </si>
  <si>
    <t>SO 431</t>
  </si>
  <si>
    <t>Definitivní přeložka VO</t>
  </si>
  <si>
    <t>{ed41bfa8-4d33-4953-97ba-b63d57b3c72a}</t>
  </si>
  <si>
    <t>SO 460</t>
  </si>
  <si>
    <t>Provizorní přeložka sdělovacího kabelu (oba na výtoku)</t>
  </si>
  <si>
    <t>{5c9d9dae-6139-4c08-9a88-163e5d3c5859}</t>
  </si>
  <si>
    <t>828 89</t>
  </si>
  <si>
    <t>SO 461</t>
  </si>
  <si>
    <t>Definitivní přeložka sdělovacího kabelu</t>
  </si>
  <si>
    <t>{9cf7f777-5a7a-4478-80ce-6b864bdd8c17}</t>
  </si>
  <si>
    <t>SO 901</t>
  </si>
  <si>
    <t>Provizorní lávka</t>
  </si>
  <si>
    <t>{e5493b45-898c-435d-954d-89b636bd4458}</t>
  </si>
  <si>
    <t>821 43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</si>
  <si>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</si>
  <si>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</si>
  <si>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</si>
  <si>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</si>
  <si>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</si>
  <si>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</si>
  <si>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</si>
  <si>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020 - Příprava území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</si>
  <si>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</si>
  <si>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</si>
  <si>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</si>
  <si>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</si>
  <si>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</si>
  <si>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</si>
  <si>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</si>
  <si>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</si>
  <si>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</si>
  <si>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</si>
  <si>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</si>
  <si>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</si>
  <si>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</si>
  <si>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</si>
  <si>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</si>
  <si>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</si>
  <si>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</si>
  <si>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</si>
  <si>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</si>
  <si>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K</t>
  </si>
  <si>
    <t>111000001R</t>
  </si>
  <si>
    <t>Příprava území před začátkem stavby</t>
  </si>
  <si>
    <t>soubor</t>
  </si>
  <si>
    <t>4</t>
  </si>
  <si>
    <t>ROZPOCET</t>
  </si>
  <si>
    <t>-1366090960</t>
  </si>
  <si>
    <t>P</t>
  </si>
  <si>
    <t xml:space="preserve">Poznámka k položce:
Položka obsahuje zejména:
-       Odhumusování v rozsahu dočasného záboru,
-       Kácení a mýcení křovin náletové zeleně
-       Pročištění koryta příkopů před vtokem 2x15 m
-       Pročištění koryta na výtoku 40 m
</t>
  </si>
  <si>
    <t>SO 182 - DIO</t>
  </si>
  <si>
    <t xml:space="preserve"> </t>
  </si>
  <si>
    <t>HSV - Práce a dodávky HSV</t>
  </si>
  <si>
    <t xml:space="preserve">    9 - Ostatní konstrukce a práce, bourání</t>
  </si>
  <si>
    <t>VRN - Vedlejší rozpočtové náklady</t>
  </si>
  <si>
    <t xml:space="preserve">    VRN9 - Ostatní náklady</t>
  </si>
  <si>
    <t>HSV</t>
  </si>
  <si>
    <t>Práce a dodávky HSV</t>
  </si>
  <si>
    <t>9</t>
  </si>
  <si>
    <t>Ostatní konstrukce a práce, bourání</t>
  </si>
  <si>
    <t>911381122</t>
  </si>
  <si>
    <t>Silniční svodidlo betonové jednostranné průběžné délky 4 m výšky 0,8 m</t>
  </si>
  <si>
    <t>m</t>
  </si>
  <si>
    <t>CS ÚRS 2017 01</t>
  </si>
  <si>
    <t>-456901424</t>
  </si>
  <si>
    <t>913121111</t>
  </si>
  <si>
    <t>Montáž a demontáž dočasné dopravní značky kompletní základní</t>
  </si>
  <si>
    <t>kus</t>
  </si>
  <si>
    <t>1855474616</t>
  </si>
  <si>
    <t>Poznámka k položce:
značky dle situace</t>
  </si>
  <si>
    <t>VV</t>
  </si>
  <si>
    <t>2  "B1</t>
  </si>
  <si>
    <t>1   "IS11a</t>
  </si>
  <si>
    <t>2   "IP10a</t>
  </si>
  <si>
    <t>5   "IS 11b</t>
  </si>
  <si>
    <t>5   "IS11c</t>
  </si>
  <si>
    <t>5   "značky nezakreslené v situaci</t>
  </si>
  <si>
    <t>Součet</t>
  </si>
  <si>
    <t>3</t>
  </si>
  <si>
    <t>913121212</t>
  </si>
  <si>
    <t>Příplatek k dočasné dopravní značce kompletní zvětšené za první a ZKD den použití</t>
  </si>
  <si>
    <t>828109672</t>
  </si>
  <si>
    <t>Poznámka k položce:
dle pol. č. 913121111 x koef. 180 (počet dní - 6 měsíců á 30 dnů)</t>
  </si>
  <si>
    <t>20*180 'Přepočtené koeficientem množství</t>
  </si>
  <si>
    <t>913221111</t>
  </si>
  <si>
    <t>Montáž a demontáž dočasné dopravní zábrany Z2 světelné šířky 1,5 m se 3 světly</t>
  </si>
  <si>
    <t>977877076</t>
  </si>
  <si>
    <t>Poznámka k položce:
Z2+ 3x S7 typ 1, osazené na sloupkách a podstavcích, které jsou součástí této položky, dle situace</t>
  </si>
  <si>
    <t>5</t>
  </si>
  <si>
    <t>913221211</t>
  </si>
  <si>
    <t>Příplatek k dočasné dopravní zábraně Z2 světelné šířky 1,5m se 3 světly za první a ZKD den použití</t>
  </si>
  <si>
    <t>122982960</t>
  </si>
  <si>
    <t>Poznámka k položce:
dle pol. č. 913221111 x koef. 180 (počet dní - 6 měsíců á 30 dnů)</t>
  </si>
  <si>
    <t>2*180 'Přepočtené koeficientem množství</t>
  </si>
  <si>
    <t>6</t>
  </si>
  <si>
    <t>913921131</t>
  </si>
  <si>
    <t>Dočasné omezení platnosti zakrytí základní dopravní značky</t>
  </si>
  <si>
    <t>-290293555</t>
  </si>
  <si>
    <t>1     "IS 3c - dle situace</t>
  </si>
  <si>
    <t>7</t>
  </si>
  <si>
    <t>913921132</t>
  </si>
  <si>
    <t>Dočasné omezení platnosti odkrytí základní dopravní značky</t>
  </si>
  <si>
    <t>-1282288370</t>
  </si>
  <si>
    <t xml:space="preserve">Poznámka k položce:
dle pol. č. 913921131
</t>
  </si>
  <si>
    <t>VRN</t>
  </si>
  <si>
    <t>Vedlejší rozpočtové náklady</t>
  </si>
  <si>
    <t>VRN9</t>
  </si>
  <si>
    <t>Ostatní náklady</t>
  </si>
  <si>
    <t>8</t>
  </si>
  <si>
    <t>090001000</t>
  </si>
  <si>
    <t>kpl</t>
  </si>
  <si>
    <t>1024</t>
  </si>
  <si>
    <t>720702896</t>
  </si>
  <si>
    <t>Poznámka k položce:
Projednání vedení linek autobusové dopravy před uzavřením komunikace, dle TZ</t>
  </si>
  <si>
    <t>SO 186 - Stavební úpravy objízdných tras</t>
  </si>
  <si>
    <t xml:space="preserve">    1 - Zemní práce</t>
  </si>
  <si>
    <t xml:space="preserve">    5 - Komunikace pozemní</t>
  </si>
  <si>
    <t xml:space="preserve">    997 - Přesun sutě</t>
  </si>
  <si>
    <t xml:space="preserve">    VRN3 - Zařízení staveniště</t>
  </si>
  <si>
    <t>Zemní práce</t>
  </si>
  <si>
    <t>113154334</t>
  </si>
  <si>
    <t>Frézování živičného krytu tl 100 mm pruh š 2 m pl do 10000 m2 bez překážek v trase</t>
  </si>
  <si>
    <t>m2</t>
  </si>
  <si>
    <t>-1209833943</t>
  </si>
  <si>
    <t>Poznámka k položce:
Frézování vozovky v tl. 100 mm na vybraných úsecích, kompletní provedení včetně všech souvisejících prací, odfrézovaný materiál odkoupí zhotovitel (bude čerpáno dle skutečnosti, dle pasportu)</t>
  </si>
  <si>
    <t>8000*5,5*0,05   "délka objízdné trasy dle TZ * odhad šířky trasy * 5% odhad plochy</t>
  </si>
  <si>
    <t>Komunikace pozemní</t>
  </si>
  <si>
    <t>569831111</t>
  </si>
  <si>
    <t>Zpevnění krajnic štěrkodrtí tl 100 mm</t>
  </si>
  <si>
    <t>442815320</t>
  </si>
  <si>
    <t>8000*0,75*2*0,05   "délka objízdné trasy dle TZ * šířka krajnice * na obou stranách komunikace * cca na 5% (dle pol. č. 113154334)</t>
  </si>
  <si>
    <t>572213111</t>
  </si>
  <si>
    <t>Vyspravení výtluků na krajnicích a komunikacích recyklátem</t>
  </si>
  <si>
    <t>m3</t>
  </si>
  <si>
    <t>-1137862991</t>
  </si>
  <si>
    <t>Poznámka k položce:
vyspravení jednotlivých výtluků, kompletní provedení včetně všech souvisejících prací, (bude čerpáno dle skutečnosti, dle pasportu)</t>
  </si>
  <si>
    <t>8000*5,5*0,05*0,3   "délka objízdné trasy * odhad šířky trasy * odhad tl. výtluků * 30% odhad vysprávek</t>
  </si>
  <si>
    <t>572531122</t>
  </si>
  <si>
    <t>Ošetření trhlin asfaltovou sanační hmotou š do 30 mm</t>
  </si>
  <si>
    <t>1126797097</t>
  </si>
  <si>
    <t>Poznámka k položce:
ošetření trhlin na vozovce či po odfrézování, kompletní provedení včetně všech souvisejících prací, odhad 0,5 m trhliny na 1 m trasy (bude čerpáno dle skutečnosti, dle pasportu)</t>
  </si>
  <si>
    <t>573231107</t>
  </si>
  <si>
    <t>Postřik živičný spojovací ze silniční emulze v množství 0,40 kg/m2</t>
  </si>
  <si>
    <t>-1780659439</t>
  </si>
  <si>
    <t>Poznámka k položce:
nad vrstvou ACL - dle pol. č. 577155122</t>
  </si>
  <si>
    <t>573231109</t>
  </si>
  <si>
    <t>Postřik živičný spojovací ze silniční emulze v množství 0,60 kg/m2</t>
  </si>
  <si>
    <t>1996004150</t>
  </si>
  <si>
    <t>Poznámka k položce:
pod vrstvou ACL - dle pol. č. 577155122</t>
  </si>
  <si>
    <t>577134121</t>
  </si>
  <si>
    <t>Asfaltový beton vrstva obrusná ACO 11 (ABS) tř. I tl 40 mm š přes 3 m z nemodifikovaného asfaltu</t>
  </si>
  <si>
    <t>-1451139959</t>
  </si>
  <si>
    <t>Poznámka k položce:
dle pol. č. 113154334 (bude čerpáno dle skutečnosti, dle pasportu)</t>
  </si>
  <si>
    <t>577155122</t>
  </si>
  <si>
    <t>Asfaltový beton vrstva ložní ACL 16 (ABH) tl 60 mm š přes 3 m z nemodifikovaného asfaltu</t>
  </si>
  <si>
    <t>886513974</t>
  </si>
  <si>
    <t>Poznámka k položce:
dle pol. č. 577134121 x koef. rozšíření vrstvy</t>
  </si>
  <si>
    <t>2200*1,03 'Přepočtené koeficientem množství</t>
  </si>
  <si>
    <t>915111112</t>
  </si>
  <si>
    <t>Vodorovné dopravní značení dělící čáry souvislé š 125 mm retroreflexní bílá barva</t>
  </si>
  <si>
    <t>845727384</t>
  </si>
  <si>
    <t xml:space="preserve">Poznámka k položce:
Obnova VDZ - I. fáze </t>
  </si>
  <si>
    <t>8000*2*0,05   "délka objízdné trasy dle TZ * na obou stranách komunikace * cca na 5% (dle pol. č. 113154334)</t>
  </si>
  <si>
    <t>10</t>
  </si>
  <si>
    <t>915211112</t>
  </si>
  <si>
    <t>Vodorovné dopravní značení dělící čáry souvislé š 125 mm retroreflexní bílý plast</t>
  </si>
  <si>
    <t>907390771</t>
  </si>
  <si>
    <t xml:space="preserve">Poznámka k položce:
Obnova VDZ - II. fáze, dle pol. č. 915111112
</t>
  </si>
  <si>
    <t>11</t>
  </si>
  <si>
    <t>938908411</t>
  </si>
  <si>
    <t>Čištění vozovek splachováním vodou</t>
  </si>
  <si>
    <t>774804565</t>
  </si>
  <si>
    <t>8000*5,5      "délka objízdné trasy dle TZ * odhadnutá šířka</t>
  </si>
  <si>
    <t>12</t>
  </si>
  <si>
    <t>938909612</t>
  </si>
  <si>
    <t>Odstranění nánosu na krajnicích tl do 200 mm</t>
  </si>
  <si>
    <t>1365128682</t>
  </si>
  <si>
    <t>Poznámka k položce:
dle pol. č. 569831111</t>
  </si>
  <si>
    <t>997</t>
  </si>
  <si>
    <t>Přesun sutě</t>
  </si>
  <si>
    <t>13</t>
  </si>
  <si>
    <t>997221551</t>
  </si>
  <si>
    <t>Vodorovná doprava suti ze sypkých materiálů do 1 km</t>
  </si>
  <si>
    <t>t</t>
  </si>
  <si>
    <t>-1455128330</t>
  </si>
  <si>
    <t>600*0,2*2,0   "dle pol. č. 938909612 x tl. 0,2 m x koef. přepočtu na tuny</t>
  </si>
  <si>
    <t>14</t>
  </si>
  <si>
    <t>997221559</t>
  </si>
  <si>
    <t>Příplatek ZKD 1 km u vodorovné dopravy suti ze sypkých materiálů</t>
  </si>
  <si>
    <t>-1222735860</t>
  </si>
  <si>
    <t>Poznámka k položce:
dle pol. č. 997221551 x koef. 19 (odvoz do 20 km)</t>
  </si>
  <si>
    <t>240*19 'Přepočtené koeficientem množství</t>
  </si>
  <si>
    <t>997221855</t>
  </si>
  <si>
    <t>Poplatek za uložení odpadu z kameniva na skládce (skládkovné)</t>
  </si>
  <si>
    <t>-1027653697</t>
  </si>
  <si>
    <t>Poznámka k položce:
dle pol. č. 997221551</t>
  </si>
  <si>
    <t>VRN3</t>
  </si>
  <si>
    <t>Zařízení staveniště</t>
  </si>
  <si>
    <t>16</t>
  </si>
  <si>
    <t>031002000</t>
  </si>
  <si>
    <t>Související práce pro zařízení staveniště</t>
  </si>
  <si>
    <t>54370404</t>
  </si>
  <si>
    <t>Poznámka k položce:
Pasport objízdné trasy - stav trasy bude před uzavírkou zmapován</t>
  </si>
  <si>
    <t>17</t>
  </si>
  <si>
    <t>092002000</t>
  </si>
  <si>
    <t>Ostatní náklady související s provozem</t>
  </si>
  <si>
    <t>1981237758</t>
  </si>
  <si>
    <t>Poznámka k položce:
Kontrola v celé délce objízdné trasy po ukončení uzavírky</t>
  </si>
  <si>
    <t>SO 201 - Most ev.č. 33420-1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</si>
  <si>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</si>
  <si>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</si>
  <si>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</si>
  <si>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</si>
  <si>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</si>
  <si>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998 - Přesun hmot</t>
  </si>
  <si>
    <t>PSV - Práce a dodávky PSV</t>
  </si>
  <si>
    <t xml:space="preserve">    711 - Izolace proti vodě, vlhkosti a plynům</t>
  </si>
  <si>
    <t xml:space="preserve">    VRN1 - Průzkumné, geodetické a projektové práce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</si>
  <si>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</si>
  <si>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</si>
  <si>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</si>
  <si>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</si>
  <si>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>111201101</t>
  </si>
  <si>
    <t>Odstranění křovin a stromů průměru kmene do 100 mm i s kořeny z celkové plochy do 1000 m2</t>
  </si>
  <si>
    <t>1937532386</t>
  </si>
  <si>
    <t>Poznámka k položce:
odstranění náletových travin a křovin v příkopu a jeho okolí na vtoku (dle foto - na výtoku je příkop pouze zatravněn a křoviny se v něm nevyskytují)
vč. naložení na dopravní prostředek</t>
  </si>
  <si>
    <t>87*0,7    "odměřeno z půdorysu - cca 70% z celkové plochy</t>
  </si>
  <si>
    <t>113107226</t>
  </si>
  <si>
    <t>Odstranění podkladu pl přes 200 m2 z kameniva drceného tl 450 mm</t>
  </si>
  <si>
    <t>1774005954</t>
  </si>
  <si>
    <t>Poznámka k položce:
odstranění podkl. vrstev komunikace v místě úprav v tl. 260 mm</t>
  </si>
  <si>
    <t>113107243</t>
  </si>
  <si>
    <t>Odstranění podkladu pl přes 200 m2 živičných tl 150 mm</t>
  </si>
  <si>
    <t>-399537212</t>
  </si>
  <si>
    <t>Poznámka k položce:
odstranění starších (pravděpodobně živičných) podkladních vrstev vozovky v tl. 150 mm po odfrézování obrusné vrstvy</t>
  </si>
  <si>
    <t>113154124</t>
  </si>
  <si>
    <t>Frézování živičného krytu tl 100 mm pruh š 1 m pl do 500 m2 bez překážek v trase</t>
  </si>
  <si>
    <t>501298046</t>
  </si>
  <si>
    <t xml:space="preserve">Poznámka k položce:
Vyfrézovaný materiál (který nebude použit zpětně na stavbě) odkoupí zhotovitel včetně odvozu   </t>
  </si>
  <si>
    <t>"odfrézování asfaltobet. vrstev komunikace v místě úprav - odměřeno z půdorysu bourání</t>
  </si>
  <si>
    <t>330    "za O1 (směr Kouřim)</t>
  </si>
  <si>
    <t>130    "za O2 (směr Bulánka)</t>
  </si>
  <si>
    <t>4,5*6,3    "na mostě - dl. x š. stáv. vozovky</t>
  </si>
  <si>
    <t>115001104</t>
  </si>
  <si>
    <t>Převedení vody potrubím DN do 300</t>
  </si>
  <si>
    <t>1925150299</t>
  </si>
  <si>
    <t>Poznámka k položce:
Dočasné zatrubnění příkopů - zřízení a odstranění, potrubí bude položeno na upravené dno nebo vhodnou konstrukci ve výkopu pro most resp. na upravené dno přívalového příkopu
Zemní práce jsou součástí výkopů pro most a výkopů pro upravené koryto příval. příkopu</t>
  </si>
  <si>
    <t>30+25    "odhad - na vtoku a výtoku</t>
  </si>
  <si>
    <t>122201402</t>
  </si>
  <si>
    <t>Vykopávky v zemníku na suchu v hornině tř. 3 objem do 1000 m3</t>
  </si>
  <si>
    <t>1515390797</t>
  </si>
  <si>
    <t>Poznámka k položce:
dle pol. 174101101</t>
  </si>
  <si>
    <t>122201409</t>
  </si>
  <si>
    <t>Příplatek za lepivost u vykopávek v zemníku na suchu v hornině tř. 3</t>
  </si>
  <si>
    <t>-1728629876</t>
  </si>
  <si>
    <t>122202001R</t>
  </si>
  <si>
    <t>Poplatek za zemník - zemina pro zásyp a násyp</t>
  </si>
  <si>
    <t>-921615492</t>
  </si>
  <si>
    <t xml:space="preserve">Poznámka k položce:
velmi vhodná zemina pro zásyp za opěrami dle ČSN 72 1002 - dle položky 174101101, vynásobeno koef. 2,0 (2,0 t/m3)  </t>
  </si>
  <si>
    <t>104,23*2 'Přepočtené koeficientem množství</t>
  </si>
  <si>
    <t>122202002R</t>
  </si>
  <si>
    <t>Poplatek za zemník - ornice</t>
  </si>
  <si>
    <t>1828570355</t>
  </si>
  <si>
    <t xml:space="preserve">Poznámka k položce:
ornice pro ohumusování dle položky 167101102, vynásobeno koef. 2,0 (2,0 t/m3)  </t>
  </si>
  <si>
    <t>12,57*2 'Přepočtené koeficientem množství</t>
  </si>
  <si>
    <t>125703312</t>
  </si>
  <si>
    <t>Čištění melioračních kanálů naplaveniny tl přes 250 do 500 mm dno zpevněné kamenem</t>
  </si>
  <si>
    <t>-581732141</t>
  </si>
  <si>
    <t>Poznámka k položce:
odstranění naplavenin a usazenin v prostoru pod mostem a v přívalovém příkopu na vtoku a výtoku 
vč. naložení na dopravní prostředek</t>
  </si>
  <si>
    <t>"dle výkresu bourání a půdorysu</t>
  </si>
  <si>
    <t>0,5*2,4*8,3    "pod stáv. konstrukcí mostu - tl. vrstvy x š. x dl.</t>
  </si>
  <si>
    <t>0,5*(34,5*1,202)    "stěny a dno příkopu na vtoku - tl. x plocha x koef. sklonu</t>
  </si>
  <si>
    <t>0,5*(39,0*1,414)    "stěny a dno příkopu na výtoku - dtto</t>
  </si>
  <si>
    <t>131201201</t>
  </si>
  <si>
    <t>Hloubení jam zapažených v hornině tř. 3 objemu do 100 m3</t>
  </si>
  <si>
    <t>124778773</t>
  </si>
  <si>
    <t>Poznámka k položce:
vč. naložení na dopravní prostředek</t>
  </si>
  <si>
    <t>"výkop pro mostní rám a křídla u kouřimské opěry - dle příč. a podél. řezu a dle půdorysu</t>
  </si>
  <si>
    <t>(22,0-4,0)*14,1    "(plocha výkopu - plocha stáv.kam.kce v podél.řezu) x dl. výkopu</t>
  </si>
  <si>
    <t>"výkop pro křídla za opěrou směr Bulánka - dtto</t>
  </si>
  <si>
    <t>4,3*2,2    "křídlo na výtoku - plocha x dl.</t>
  </si>
  <si>
    <t>3,9*4,2    "křídlo na vtoku - dtto</t>
  </si>
  <si>
    <t>131201209</t>
  </si>
  <si>
    <t>Příplatek za lepivost u hloubení jam zapažených v hornině tř. 3</t>
  </si>
  <si>
    <t>-1625529863</t>
  </si>
  <si>
    <t>132201101</t>
  </si>
  <si>
    <t>Hloubení rýh š do 600 mm v hornině tř. 3 objemu do 100 m3</t>
  </si>
  <si>
    <t>-1974330641</t>
  </si>
  <si>
    <t>Poznámka k položce:
rýhy pro betonové prahy pro zakončení dlažby v korytě příkopu</t>
  </si>
  <si>
    <t>"odměřeno z půdorysu a příč. řezů</t>
  </si>
  <si>
    <t>0,5*1,0*3,5*1,202    "rýha pro práh na vtokové straně - š. x v. x dl. x koef. sklonu</t>
  </si>
  <si>
    <t>0,5*1,0*6,0*1,414    "rýha pro práh na výtokové straně - dtto</t>
  </si>
  <si>
    <t>132201109</t>
  </si>
  <si>
    <t>Příplatek za lepivost k hloubení rýh š do 600 mm v hornině tř. 3</t>
  </si>
  <si>
    <t>1854724442</t>
  </si>
  <si>
    <t>153112122</t>
  </si>
  <si>
    <t>Zaberanění ocelových štětovnic na dl do 8 m ve standardních podmínkách z terénu</t>
  </si>
  <si>
    <t>-1790220938</t>
  </si>
  <si>
    <t>Poznámka k položce:
dočasné pažení částí výkopů</t>
  </si>
  <si>
    <t>"odměřeno z půdorysu</t>
  </si>
  <si>
    <t>6,0*(2,8+3,7)    "pažení za opěrou O2 na výtoku (směr Bulánka) - v. x dl.</t>
  </si>
  <si>
    <t>M</t>
  </si>
  <si>
    <t>159202200</t>
  </si>
  <si>
    <t>štětovnice</t>
  </si>
  <si>
    <t>808949955</t>
  </si>
  <si>
    <t>Poznámka k položce:
opotřebení štětovnic dočasně zabudovaných se oceňuje ve specifikaci jako 0,5 násobek pořizovací ceny materiálu</t>
  </si>
  <si>
    <t>39*0,122 'Přepočtené koeficientem množství</t>
  </si>
  <si>
    <t>153112123</t>
  </si>
  <si>
    <t>Zaberanění ocelových štětovnic na dl do 12 m ve standardních podmínkách z terénu</t>
  </si>
  <si>
    <t>1106906449</t>
  </si>
  <si>
    <t>10,0*(5,1+13,2+2,5+0,5)    "pažení za opěrou O1 (směr Kouřim) - v. x dl.</t>
  </si>
  <si>
    <t>18</t>
  </si>
  <si>
    <t>-1468046823</t>
  </si>
  <si>
    <t>213*0,122 'Přepočtené koeficientem množství</t>
  </si>
  <si>
    <t>19</t>
  </si>
  <si>
    <t>153113112</t>
  </si>
  <si>
    <t>Vytažení ocelových štětovnic dl do 12 m zaberaněných do hl 8 m z terénu ve standardnich podmínkách</t>
  </si>
  <si>
    <t>645806530</t>
  </si>
  <si>
    <t>20</t>
  </si>
  <si>
    <t>153113113</t>
  </si>
  <si>
    <t>Vytažení ocelových štětovnic dl do 12 m zaberaněných do hl 12 m z terénu ve standardnich podmínkách</t>
  </si>
  <si>
    <t>-769158838</t>
  </si>
  <si>
    <t>161101102</t>
  </si>
  <si>
    <t>Svislé přemístění výkopku z horniny tř. 1 až 4 hl výkopu do 4 m</t>
  </si>
  <si>
    <t>770144481</t>
  </si>
  <si>
    <t>22</t>
  </si>
  <si>
    <t>162301501</t>
  </si>
  <si>
    <t>Vodorovné přemístění křovin do 5 km D kmene do 100 mm</t>
  </si>
  <si>
    <t>-717767507</t>
  </si>
  <si>
    <t>Poznámka k položce:
odvoz náletových travin a křovin na skládku</t>
  </si>
  <si>
    <t>23</t>
  </si>
  <si>
    <t>162701105</t>
  </si>
  <si>
    <t>Vodorovné přemístění do 10000 m výkopku/sypaniny z horniny tř. 1 až 4</t>
  </si>
  <si>
    <t>1970129562</t>
  </si>
  <si>
    <t>Poznámka k položce:
odvoz nevhodného výkopu na skládku</t>
  </si>
  <si>
    <t>"zemina</t>
  </si>
  <si>
    <t>279,64    "zemina z výkopu dle pol. 131201201</t>
  </si>
  <si>
    <t>6,346    "zemina z rýh dle pol. 132201101</t>
  </si>
  <si>
    <t>58,268    "nános zeminy z čištění koryt dle pol. 125703312</t>
  </si>
  <si>
    <t>Mezisoučet</t>
  </si>
  <si>
    <t>"podkladní vrstvy komunikace pravděpodobně z MZK</t>
  </si>
  <si>
    <t>488,35*0,26    "podkl. vrstva komunikace tl. 260 mm dle pol. 113107166</t>
  </si>
  <si>
    <t>24</t>
  </si>
  <si>
    <t>162701109</t>
  </si>
  <si>
    <t>Příplatek k vodorovnému přemístění výkopku/sypaniny z horniny tř. 1 až 4 ZKD 1000 m přes 10000 m</t>
  </si>
  <si>
    <t>-1770628621</t>
  </si>
  <si>
    <t>Poznámka k položce:
odvoz výkopů na skládku do celk. vzdálenosti 20 km</t>
  </si>
  <si>
    <t>471,225*10 'Přepočtené koeficientem množství</t>
  </si>
  <si>
    <t>25</t>
  </si>
  <si>
    <t>167101102</t>
  </si>
  <si>
    <t>Nakládání výkopku z hornin tř. 1 až 4 přes 100 m3</t>
  </si>
  <si>
    <t>1231075691</t>
  </si>
  <si>
    <t>Poznámka k položce:
nakládání zeminy pro ohumusování ze zemníku - množství (plocha) dle pol. 182301121 x tl. 100 mm - násobeno koef. 0,1</t>
  </si>
  <si>
    <t>125,7*0,1 'Přepočtené koeficientem množství</t>
  </si>
  <si>
    <t>26</t>
  </si>
  <si>
    <t>167101103</t>
  </si>
  <si>
    <t>Nakládání nebo překládání výkopku z horniny tř. 1 až 4</t>
  </si>
  <si>
    <t>-1582874749</t>
  </si>
  <si>
    <t>Poznámka k položce:
složení zeminy pro ohumusování na stavbě</t>
  </si>
  <si>
    <t>27</t>
  </si>
  <si>
    <t>171201201</t>
  </si>
  <si>
    <t>Uložení sypaniny na skládky</t>
  </si>
  <si>
    <t>-802690378</t>
  </si>
  <si>
    <t>Poznámka k položce:
uložení přebytku zeminy a nevhodného výkopu na skládku</t>
  </si>
  <si>
    <t>28</t>
  </si>
  <si>
    <t>171201211</t>
  </si>
  <si>
    <t>Poplatek za uložení odpadu ze sypaniny na skládce (skládkovné)</t>
  </si>
  <si>
    <t>1605096111</t>
  </si>
  <si>
    <t>Poznámka k položce:
celková kubatura vynásobena koef. 1,9 (hmotnost vytěžené zeminy 1,9 t/m3)</t>
  </si>
  <si>
    <t>471,225*1,9 'Přepočtené koeficientem množství</t>
  </si>
  <si>
    <t>29</t>
  </si>
  <si>
    <t>174101101</t>
  </si>
  <si>
    <t>Zásyp jam, šachet rýh nebo kolem objektů sypaninou se zhutněním</t>
  </si>
  <si>
    <t>-237687860</t>
  </si>
  <si>
    <t>Poznámka k položce:
1/ Zásyp za opěrou nad těsnící vrstvou - nakoupený materiál - zemina velmi vhodná do násypů dle ČSN 72 1002, míra zhutnění min. D=100%, hutněno po vrstvách max. 300 mm
2/ Zásyp základů za opěrou pod těsnící vrstvou a lícových stran opěr a křídel - nakoupený materiál - zemina velmi vhodná do násypů dle ČSN 72 1002, min. míra zhutnění I=0,75-0,80 nebo D=95%, hutněno po vrstvách max. 300 mm</t>
  </si>
  <si>
    <t>"odměřeno z půdorysu a výkresů tvaru NK</t>
  </si>
  <si>
    <t>" 1/ zásyp nad těsněním</t>
  </si>
  <si>
    <t>1,5*(11,9+2,2)    "zásyp za opěrou O1 a křídly - plocha x součet dl.</t>
  </si>
  <si>
    <t>1,3*7,5    "zásyp za opěrou O2 mezi křídly - plocha x dl.</t>
  </si>
  <si>
    <t>" 2/ zásyp základů pod těsněním, boků a lícových stran křídel</t>
  </si>
  <si>
    <t>2,0*(11,9+2,2)    "zásyp základů a křídel opěry O1 - plocha x součet dl.</t>
  </si>
  <si>
    <t>2,3*7,5    "zásyp základů opěry O2 mezi křídly - plocha x dl.</t>
  </si>
  <si>
    <t xml:space="preserve">0,9*(2,0+4,6+6,6)    "zásyp boků základů rámu a křídel na vtoku - plocha x součet dl. </t>
  </si>
  <si>
    <t>0,8*20,0    "zásyp boků základů rámu a křídel na výtoku (mezi pažením) - prům.tl. vrstvy x půdorys.plocha</t>
  </si>
  <si>
    <t>30</t>
  </si>
  <si>
    <t>175111101</t>
  </si>
  <si>
    <t>Obsypání potrubí ručně sypaninou bez prohození, uloženou do 3 m</t>
  </si>
  <si>
    <t>-1408731706</t>
  </si>
  <si>
    <t>"obsyp chrániček za římsami ze ŠP</t>
  </si>
  <si>
    <t>0,5*0,25*32,0    "š. x v. x celková dl. dle pol. 388995212</t>
  </si>
  <si>
    <t>"obsyp drenáž. trub pro vyústění drenáže za O1 do příkopu ze ŠP</t>
  </si>
  <si>
    <t>0,5*0,3*4,0    "š. x v. x dl. dle pol. 212792312</t>
  </si>
  <si>
    <t xml:space="preserve">"obsyp kanalizačního potrubí za opěrou O1 (výtok z UV) </t>
  </si>
  <si>
    <t>0,5*0,3*2,8    "š. x v. x dl. dle pol. 871315211</t>
  </si>
  <si>
    <t>"obsyp pro úpravu stávajícího vyústění trouby za křídlem opěry O1</t>
  </si>
  <si>
    <t>0,8*0,7*2,5    "š. x v. x dl. dle pol. 871395211</t>
  </si>
  <si>
    <t>31</t>
  </si>
  <si>
    <t>583373100</t>
  </si>
  <si>
    <t>štěrkopísek frakce 0-4</t>
  </si>
  <si>
    <t>-81332849</t>
  </si>
  <si>
    <t>6,42*2 'Přepočtené koeficientem množství</t>
  </si>
  <si>
    <t>32</t>
  </si>
  <si>
    <t>181951102</t>
  </si>
  <si>
    <t>Úprava pláně v hornině tř. 1 až 4 se zhutněním</t>
  </si>
  <si>
    <t>-888784465</t>
  </si>
  <si>
    <t>Poznámka k položce:
úprava základové spáry před betonáží podkladního betonu pod základy opěr a křídel se zhutněním</t>
  </si>
  <si>
    <t>80,0    "odměřeno z půdorysu tvaru NK</t>
  </si>
  <si>
    <t>33</t>
  </si>
  <si>
    <t>182101101</t>
  </si>
  <si>
    <t>Svahování v zářezech v hornině tř. 1 až 4</t>
  </si>
  <si>
    <t>-1618800368</t>
  </si>
  <si>
    <t>Poznámka k položce:
vyrovnání šikmých stěn přívalového příkopu po odstranění nánosů - příprava před odlážděním</t>
  </si>
  <si>
    <t xml:space="preserve">"dle půdorysu </t>
  </si>
  <si>
    <t>34,5*1,202    "stěny a dno příkopu na vtoku - plocha x koef. sklonu</t>
  </si>
  <si>
    <t>39,0*1,414    "stěny a dno příkopu na výtoku - dtto</t>
  </si>
  <si>
    <t>34</t>
  </si>
  <si>
    <t>182301121</t>
  </si>
  <si>
    <t>Rozprostření ornice pl do 500 m2 ve svahu přes 1:5 tl vrstvy do 100 mm</t>
  </si>
  <si>
    <t>1865347795</t>
  </si>
  <si>
    <t>"odměřeno z koordinační situace</t>
  </si>
  <si>
    <t>51,0    "suché koryto na výtoku</t>
  </si>
  <si>
    <t>1,0*1,7    "za odlážděním u levého křídla O2</t>
  </si>
  <si>
    <t>27,0    "suché koryto na vtoku</t>
  </si>
  <si>
    <t>46,0    "v cípu za pravým křídlem O2 (u poštovních schránek)</t>
  </si>
  <si>
    <t>35</t>
  </si>
  <si>
    <t>183405211</t>
  </si>
  <si>
    <t>Výsev trávníku hydroosevem na ornici</t>
  </si>
  <si>
    <t>-2046502878</t>
  </si>
  <si>
    <t>36</t>
  </si>
  <si>
    <t>005724100</t>
  </si>
  <si>
    <t>osivo směs travní parková</t>
  </si>
  <si>
    <t>kg</t>
  </si>
  <si>
    <t>-2022046722</t>
  </si>
  <si>
    <t>125,7*0,025 'Přepočtené koeficientem množství</t>
  </si>
  <si>
    <t>37</t>
  </si>
  <si>
    <t>184802311</t>
  </si>
  <si>
    <t>Chemické odplevelení před založením kultury nad 20 m2 postřikem na široko ve svahu do 1:1</t>
  </si>
  <si>
    <t>860844720</t>
  </si>
  <si>
    <t>38</t>
  </si>
  <si>
    <t>185803113</t>
  </si>
  <si>
    <t>Ošetření trávníku shrabáním ve svahu do 1:1</t>
  </si>
  <si>
    <t>-1712822168</t>
  </si>
  <si>
    <t>Poznámka k položce:
Pokosení se shrabáním, naložením shrabu na dopravní prostředek s odvezením do vzdálenosti 20 km a vyložením shrabu</t>
  </si>
  <si>
    <t>39</t>
  </si>
  <si>
    <t>185804312</t>
  </si>
  <si>
    <t>Zalití rostlin vodou plocha přes 20 m2</t>
  </si>
  <si>
    <t>478987237</t>
  </si>
  <si>
    <t>Poznámka k položce:
zalití nově vysazených trávníků - 10 l/m2 - 3x zálivka (plocha x koef. 0,03)</t>
  </si>
  <si>
    <t>125,7*0,03 'Přepočtené koeficientem množství</t>
  </si>
  <si>
    <t>Zakládání</t>
  </si>
  <si>
    <t>40</t>
  </si>
  <si>
    <t>212311111</t>
  </si>
  <si>
    <t>Obetonování výstění příčného odvodnění mostu včetně žlabovky</t>
  </si>
  <si>
    <t>941475468</t>
  </si>
  <si>
    <t>Poznámka k položce:
obetonování vyústění drenáže za opěrou O1 do příkopu (kaplička)</t>
  </si>
  <si>
    <t>41</t>
  </si>
  <si>
    <t>212341111</t>
  </si>
  <si>
    <t>Obetonování drenážních trub mezerovitým betonem</t>
  </si>
  <si>
    <t>-1814729366</t>
  </si>
  <si>
    <t>"obetonování drenážních trub za opěrami a křídly</t>
  </si>
  <si>
    <t>0,3*0,3*29,3    "š. x v. x celk. dl. dle pol. 212792312</t>
  </si>
  <si>
    <t>42</t>
  </si>
  <si>
    <t>212792212</t>
  </si>
  <si>
    <t>Odvodnění mostní opěry - drenážní flexibilní plastové potrubí DN 160</t>
  </si>
  <si>
    <t>-5906784</t>
  </si>
  <si>
    <t>Poznámka k položce:
perforovaná drenážní flexibilní trubka DN 150</t>
  </si>
  <si>
    <t>"odvodnění rubu opěr a křídel - odměřeno z půdorysu</t>
  </si>
  <si>
    <t>12,0+2,3+1,0    "rub O1 + rub křídel</t>
  </si>
  <si>
    <t>7,5+6,5    "rub O2 + rub pravého křídla</t>
  </si>
  <si>
    <t>43</t>
  </si>
  <si>
    <t>212792312</t>
  </si>
  <si>
    <t>Odvodnění mostní opěry - drenážní plastové potrubí HDPE DN 160</t>
  </si>
  <si>
    <t>1097482647</t>
  </si>
  <si>
    <t>Poznámka k položce:
vyústění drenáže za opěrami z trub plast hladkých vč. napojení na flexibilní potrubí</t>
  </si>
  <si>
    <t>4,0    "vyústění drenáže za O1 do příkopu na výtoku - odměřeno z půdorysu</t>
  </si>
  <si>
    <t>0,55    "vyústění drenáže za O2 do příkopu na výtoku - průchod křídlem</t>
  </si>
  <si>
    <t>44</t>
  </si>
  <si>
    <t>212972113</t>
  </si>
  <si>
    <t>Opláštění drenážních trub filtrační textilií DN 160</t>
  </si>
  <si>
    <t>1920026238</t>
  </si>
  <si>
    <t>45</t>
  </si>
  <si>
    <t>273321118</t>
  </si>
  <si>
    <t>Základové desky ze ŽB C 30/37</t>
  </si>
  <si>
    <t>-573452878</t>
  </si>
  <si>
    <t>Poznámka k položce:
základy ze želbet. C 30/37-XC4,XD2,XF3</t>
  </si>
  <si>
    <t>"odměřeno z výkresu tvaru NK</t>
  </si>
  <si>
    <t>54,2*0,5    "plocha z půdorysu x v. základu</t>
  </si>
  <si>
    <t>46</t>
  </si>
  <si>
    <t>273354111</t>
  </si>
  <si>
    <t>Bednění základových desek - zřízení</t>
  </si>
  <si>
    <t>104199995</t>
  </si>
  <si>
    <t>Poznámka k položce:
bednění základu mostníhio rámu a křídel</t>
  </si>
  <si>
    <t>48*0,5    "odměřeno z půdorysu - dl. po obvodu x v. základu</t>
  </si>
  <si>
    <t>47</t>
  </si>
  <si>
    <t>273354211</t>
  </si>
  <si>
    <t>Bednění základových desek - odstranění</t>
  </si>
  <si>
    <t>1640757014</t>
  </si>
  <si>
    <t>48</t>
  </si>
  <si>
    <t>273361116</t>
  </si>
  <si>
    <t>Výztuž základových desek z betonářské oceli 10 505</t>
  </si>
  <si>
    <t>-1335169811</t>
  </si>
  <si>
    <t>Poznámka k položce:
výztuž základů opěr a křídel cca 180 kg/m3 betonu (množství vynásobeno koef. 0,18)
B 500B</t>
  </si>
  <si>
    <t>27,1*0,18 'Přepočtené koeficientem množství</t>
  </si>
  <si>
    <t>49</t>
  </si>
  <si>
    <t>274311127</t>
  </si>
  <si>
    <t>Základové pasy, prahy, věnce a ostruhy z betonu prostého C 25/30</t>
  </si>
  <si>
    <t>-503272973</t>
  </si>
  <si>
    <t>Poznámka k položce:
betonové prahy pro zakončení dlažby v korytě příkopu</t>
  </si>
  <si>
    <t>0,5*1,0*3,5*1,202    "práh na vtokové straně - š. x v. x dl. x koef. sklonu</t>
  </si>
  <si>
    <t>0,5*1,0*6,0*1,414    "práh na výtokové straně - dtto</t>
  </si>
  <si>
    <t>50</t>
  </si>
  <si>
    <t>275311123</t>
  </si>
  <si>
    <t>Základové patky a bloky z betonu prostého C 8/10</t>
  </si>
  <si>
    <t>-2081893838</t>
  </si>
  <si>
    <t>Poznámka k položce:
zlepšení základové spáry mostu hubeným betonem C 8/10-X0 tl. 0,5 m</t>
  </si>
  <si>
    <t>"odměřeno z podélného a příčných řezů</t>
  </si>
  <si>
    <t>2,6*(10,5+14,5)/2    "pod mostním rámem a křídly kouřimské opěry  - plocha z podél. řezu x průměrná dl. z příč.řezů</t>
  </si>
  <si>
    <t>51</t>
  </si>
  <si>
    <t>275311124</t>
  </si>
  <si>
    <t>Základové patky a bloky z betonu prostého C 12/15</t>
  </si>
  <si>
    <t>171097793</t>
  </si>
  <si>
    <t>"podkladní beton pod drenáží za opěrou - dle podél. řezu a výkresu tvaru NK</t>
  </si>
  <si>
    <t>0,3*1,0*29,3*1,1    "tl. x v. x dl. + rezerva na vyspádování</t>
  </si>
  <si>
    <t>52</t>
  </si>
  <si>
    <t>279113132</t>
  </si>
  <si>
    <t>Základová zeď tl do 200 mm z tvárnic ztraceného bednění včetně výplně z betonu tř. C 16/20</t>
  </si>
  <si>
    <t>1744966572</t>
  </si>
  <si>
    <t>Poznámka k položce:
ztracené bednění pro zpevnění okraje chodníku za levým křídlem opěry O2, tl. zídky 200 mm</t>
  </si>
  <si>
    <t>5,0*1,0    "dle výkresu pohledů</t>
  </si>
  <si>
    <t>53</t>
  </si>
  <si>
    <t>279361821</t>
  </si>
  <si>
    <t>Výztuž základových zdí nosných betonářskou ocelí 10 505</t>
  </si>
  <si>
    <t>589055069</t>
  </si>
  <si>
    <t>Poznámka k položce:
výztuž základové zídky z tvárnic ztraceného bednění
B 500B</t>
  </si>
  <si>
    <t>(1,0*5,0*0,2)*0,1  "(v. x dl. x š.) x cca 100 kg/m3 (koef. 0,1)</t>
  </si>
  <si>
    <t>Svislé a kompletní konstrukce</t>
  </si>
  <si>
    <t>54</t>
  </si>
  <si>
    <t>317171126</t>
  </si>
  <si>
    <t>Kotvení monolitického betonu římsy do mostovky kotvou do vývrtu</t>
  </si>
  <si>
    <t>-1320475070</t>
  </si>
  <si>
    <t>Poznámka k položce:
kotvy říms vč. vrtů, výplně kapsy a podlití kotvy</t>
  </si>
  <si>
    <t>8*2    "kotvy říms na mostovce - cca po 0,5 m</t>
  </si>
  <si>
    <t>55</t>
  </si>
  <si>
    <t>548792020R</t>
  </si>
  <si>
    <t>kotva pro uchycení římsy do vývrtu</t>
  </si>
  <si>
    <t>-1525749725</t>
  </si>
  <si>
    <t>56</t>
  </si>
  <si>
    <t>317321118</t>
  </si>
  <si>
    <t>Mostní římsy ze ŽB C 30/37</t>
  </si>
  <si>
    <t>-70875960</t>
  </si>
  <si>
    <t>0,33*3,8    "římsa na vtoku na NK - průřez x dl.</t>
  </si>
  <si>
    <t>0,52*3,8    "římsa na výtoku na NK - dtto</t>
  </si>
  <si>
    <t>0,52*4,0    "římsa na pravém křídle na O1 - dtto</t>
  </si>
  <si>
    <t>0,33*(1,0+2,2)    "římsa na levém křídle na O1 - průřez x součet dl.</t>
  </si>
  <si>
    <t>0,52*2,6    "římsa na levém křídle na O2 - průřez x dl.</t>
  </si>
  <si>
    <t>0,33*6,6    "římsa na pravém křídle na O2 - dtto</t>
  </si>
  <si>
    <t>57</t>
  </si>
  <si>
    <t>317353121</t>
  </si>
  <si>
    <t>Bednění mostních říms všech tvarů - zřízení</t>
  </si>
  <si>
    <t>-1803741250</t>
  </si>
  <si>
    <t>(0,3+0,6+0,3)*3,8*2    "římsy na mostovce - (š.vyložení + v. + v.) x dl. x 2 římsy</t>
  </si>
  <si>
    <t>(0,3+0,6+0,3)*(1,3+2,5+5,0)   "římsy na křídlech na vtoku - (š.vyložení + v. + v.) x součet dl.</t>
  </si>
  <si>
    <t>(0,3+0,6+0,3)*(4,0+3,0)   "římsy na křídlech na výtoku - (š.vyložení + v. + v.) x součet dl.</t>
  </si>
  <si>
    <t>58</t>
  </si>
  <si>
    <t>317353221</t>
  </si>
  <si>
    <t>Bednění mostních říms všech tvarů - odstranění</t>
  </si>
  <si>
    <t>-119714235</t>
  </si>
  <si>
    <t>59</t>
  </si>
  <si>
    <t>317353311</t>
  </si>
  <si>
    <t>Vložení matrice do bednění mostních říms</t>
  </si>
  <si>
    <t>-21730712</t>
  </si>
  <si>
    <t>Poznámka k položce:
matrice v bednění s vyznačením letopočtu dokončení stavby mostu je možné umístit i do bednění mostních křídel</t>
  </si>
  <si>
    <t>(0,35*0,8)*2    "2 ks - přibližný rozměr,  upřesní se v dalším stupni PD</t>
  </si>
  <si>
    <t>60</t>
  </si>
  <si>
    <t>317361116</t>
  </si>
  <si>
    <t>Výztuž mostních říms z betonářské oceli 10 505</t>
  </si>
  <si>
    <t>1897683514</t>
  </si>
  <si>
    <t>Poznámka k položce:
výztuž říms cca 170 kg/m3 betonu (množství vynásobeno koef. 0,17)
B 500B</t>
  </si>
  <si>
    <t>9,896*0,17 'Přepočtené koeficientem množství</t>
  </si>
  <si>
    <t>61</t>
  </si>
  <si>
    <t>317661141</t>
  </si>
  <si>
    <t>Výplň spár monolitické římsy tmelem polyuretanovým šířky spáry do 15 mm</t>
  </si>
  <si>
    <t>954173383</t>
  </si>
  <si>
    <t>Poznámka k položce:
výplň pracovních spár římsy vč. penetračního nátěru pro zvýšení přilnavosti tmelu, spára bude provedena vložením lišty</t>
  </si>
  <si>
    <t>2,0*2    "napojení říms na křídlech na vtoku - dl. x 2 ks</t>
  </si>
  <si>
    <t>2,7*2    "napojení říms na křídlech na výtoku - dl. x 2 ks</t>
  </si>
  <si>
    <t>62</t>
  </si>
  <si>
    <t>334323118</t>
  </si>
  <si>
    <t>Mostní opěry a úložné prahy ze ŽB C 30/37</t>
  </si>
  <si>
    <t>-1329958076</t>
  </si>
  <si>
    <t xml:space="preserve">Poznámka k položce:
stěny rámu ze železobetonu C 30/37-XC4,XD1,XF4 </t>
  </si>
  <si>
    <t>"odměřeno z výkresu tvaru NK - stěny rámu po úroveň prac.spáry pod horní deskou rámu</t>
  </si>
  <si>
    <t>1,7*8,3*0,4*2    "v. x dl. x tl. x 2 stěny</t>
  </si>
  <si>
    <t>63</t>
  </si>
  <si>
    <t>334323218</t>
  </si>
  <si>
    <t>Mostní křídla a závěrné zídky ze ŽB C 30/37</t>
  </si>
  <si>
    <t>1342227935</t>
  </si>
  <si>
    <t>Poznámka k položce:
křídla rámu z betonu C 30/37-XC4,XD1,XF4</t>
  </si>
  <si>
    <t xml:space="preserve">7,9*0,4    "pravé křídlo na O1 (směr Kouřim) - plocha x tl. </t>
  </si>
  <si>
    <t>(1,8+1,0)*2,12*0,4    "levé křídlo na O1 - součet dl. x v. x tl.</t>
  </si>
  <si>
    <t>(2,0+1,2)*0,07    "levé křídlo na O1 - ozub - součet dl. x plocha</t>
  </si>
  <si>
    <t xml:space="preserve">13,0*0,4    "pravé křídlo na O2 (směr Bulánka) - plocha x tl. </t>
  </si>
  <si>
    <t>6,6*0,07    "pravé křídlo na O2 - ozub - dl. x plocha</t>
  </si>
  <si>
    <t xml:space="preserve">4,3*0,4    "levé křídlo na O2 (směr Bulánka) - plocha x tl. </t>
  </si>
  <si>
    <t>64</t>
  </si>
  <si>
    <t>334351112</t>
  </si>
  <si>
    <t>Bednění systémové mostních opěr a úložných prahů z překližek pro ŽB - zřízení</t>
  </si>
  <si>
    <t>-437667146</t>
  </si>
  <si>
    <t>Poznámka k položce:
bednění stěn rámu</t>
  </si>
  <si>
    <t xml:space="preserve">8,3*1,71*2*2    "stěny rámu - dl. x v. x oboustranné x 2 opěry    </t>
  </si>
  <si>
    <t>0,4*1,7*4    "boky rámu - š. x v. x 4 ks</t>
  </si>
  <si>
    <t>65</t>
  </si>
  <si>
    <t>334351211</t>
  </si>
  <si>
    <t>Bednění systémové mostních opěr a úložných prahů z překližek - odstranění</t>
  </si>
  <si>
    <t>-55858570</t>
  </si>
  <si>
    <t>59,492</t>
  </si>
  <si>
    <t>66</t>
  </si>
  <si>
    <t>334352111</t>
  </si>
  <si>
    <t>Bednění mostních křídel a závěrných zídek ze systémového bednění s výplní z překližek - zřízení</t>
  </si>
  <si>
    <t>1150929226</t>
  </si>
  <si>
    <t>7,9*2+0,4*1,8    "pravé křídlo na O1 (směr Kouřim) - 2x plocha + bok</t>
  </si>
  <si>
    <t>((1,0+0,6+2,2+1,8)*2,12+0,4*2,12)*1,1    "levé křídlo na O1 - součet dl. x v. + bok + přirážka 10% na ozub</t>
  </si>
  <si>
    <t>(13,0*2+0,4*3,5)*1,1    "pravé křídlo na O2 (směr Bulánka) - 2x plocha + bok + přirážka 10% na ozub</t>
  </si>
  <si>
    <t>4,3*2+0,4*3,8    "levé křídlo na O2 (směr Bulánka) - 2x plocha + bok</t>
  </si>
  <si>
    <t>67</t>
  </si>
  <si>
    <t>334352211</t>
  </si>
  <si>
    <t>Bednění mostních křídel a závěrných zídek ze systémového bednění s výplní z překližek - odstranění</t>
  </si>
  <si>
    <t>1145681381</t>
  </si>
  <si>
    <t>70,772</t>
  </si>
  <si>
    <t>68</t>
  </si>
  <si>
    <t>334359111</t>
  </si>
  <si>
    <t>Výřez bednění pro prostup trub betonovou konstrukcí DN 150</t>
  </si>
  <si>
    <t>726751368</t>
  </si>
  <si>
    <t>2*4   "prostup chrániček DN 110 římsou na vtoku</t>
  </si>
  <si>
    <t>2*3   "prostup chrániček DN 110 římsou na výtoku</t>
  </si>
  <si>
    <t>69</t>
  </si>
  <si>
    <t>334359112</t>
  </si>
  <si>
    <t>Výřez bednění pro prostup trub betonovou konstrukcí DN 300</t>
  </si>
  <si>
    <t>959695987</t>
  </si>
  <si>
    <t>2   "prostup chráničky DN 200 křídlem O2 (odvodnění rubu opěry)</t>
  </si>
  <si>
    <t>2   "prostup chráničky DN 200 stěnou rámu O1 (pro vyvedení potrubí z UV)</t>
  </si>
  <si>
    <t>70</t>
  </si>
  <si>
    <t>334359115</t>
  </si>
  <si>
    <t>Výřez bednění pro prostup trub betonovou konstrukcí DN 600</t>
  </si>
  <si>
    <t>-233500546</t>
  </si>
  <si>
    <t>2    "výřez v bednění křídla u O1 na vtoku pro vyústění kanalizace DN 400</t>
  </si>
  <si>
    <t>71</t>
  </si>
  <si>
    <t>334361216</t>
  </si>
  <si>
    <t>Výztuž dříků opěr z betonářské oceli 10 505</t>
  </si>
  <si>
    <t>1060430443</t>
  </si>
  <si>
    <t>Poznámka k položce:
výztuž stěn rámu cca 180 kg/m3 betonu  (množství vynásobeno koef. 0,18)
B 500B</t>
  </si>
  <si>
    <t>11,288*0,18 'Přepočtené koeficientem množství</t>
  </si>
  <si>
    <t>72</t>
  </si>
  <si>
    <t>334361226</t>
  </si>
  <si>
    <t>Výztuž křídel, závěrných zdí z betonářské oceli 10 505</t>
  </si>
  <si>
    <t>-342197147</t>
  </si>
  <si>
    <t>Poznámka k položce:
výztuž křídel cca 180 kg/m3 betonu  (množství vynásobeno koef. 0,18)
B 500B</t>
  </si>
  <si>
    <t>13,14*0,18 'Přepočtené koeficientem množství</t>
  </si>
  <si>
    <t>73</t>
  </si>
  <si>
    <t>334791114</t>
  </si>
  <si>
    <t>Prostup v betonových zdech z plastových trub DN do 200</t>
  </si>
  <si>
    <t>115603821</t>
  </si>
  <si>
    <t>0,4    "prostup chráničky DN 200 pro vyústění drenáže za opěrou O2 - průchod křídlem</t>
  </si>
  <si>
    <t>0,4    "prostup chráničky DN 200 pro kanalizační potrubí za opěrou O1 (výtok z UV) - průchod křídlem</t>
  </si>
  <si>
    <t>74</t>
  </si>
  <si>
    <t>334791118</t>
  </si>
  <si>
    <t>Prostup v betonových zdech z plastových trub DN do 500</t>
  </si>
  <si>
    <t>2070982031</t>
  </si>
  <si>
    <t>0,4    "prostup chráničky DN 500 křídlem u O1 na vtoku pro vyústění kanalizace</t>
  </si>
  <si>
    <t>75</t>
  </si>
  <si>
    <t>348171111R</t>
  </si>
  <si>
    <t>Dodávka a osazení mostního ocelového zábradlí nesnímatelného do říms</t>
  </si>
  <si>
    <t>2119898998</t>
  </si>
  <si>
    <t xml:space="preserve">Poznámka k položce:
Ocelové zábradlí na NK a křídlech se svislou výplní vč. kompletní PKO, ukotvení přes patní desky do říms a podlití patních desek a zalití otvorů plastbetonem a vč. ostatních potřebných prací a materiálů
</t>
  </si>
  <si>
    <t>12,8    "na vtoku - odměřeno z koordinační situace</t>
  </si>
  <si>
    <t>10,0    "na výtoku - dtto</t>
  </si>
  <si>
    <t>76</t>
  </si>
  <si>
    <t>388995212</t>
  </si>
  <si>
    <t>Chránička kabelů z trub HDPE v římse DN 110</t>
  </si>
  <si>
    <t>2069727954</t>
  </si>
  <si>
    <t>Poznámka k položce:
výkop (rýha) pro chráničky za římsami je součástí výkopu pro mostní opěry a křídla</t>
  </si>
  <si>
    <t>"odměřeno z výkresu tvaru NK a z půdorysu</t>
  </si>
  <si>
    <t>(3,8+6,6+1,0+0,2)*2    "chráničky v římsách na mostovce a křídlech na vtoku - součet dl. x 2 ks</t>
  </si>
  <si>
    <t>(3,8+2,6+0,9)*2    "chráničky v římsách na mostovce a křídlech na výtoku - dtto</t>
  </si>
  <si>
    <t>3,0*2    "chránička za římsou u O1 na vtoku</t>
  </si>
  <si>
    <t>6,0*2    "chránička za římsou u O2 na vtoku (pod odlážděním chodníku)</t>
  </si>
  <si>
    <t>1,0*2    "chránička za římsou u O1 na výtoku</t>
  </si>
  <si>
    <t>6,0*2    "chránička za římsou u O2 na výtoku (pod odlážděním chodníku)</t>
  </si>
  <si>
    <t>Vodorovné konstrukce</t>
  </si>
  <si>
    <t>77</t>
  </si>
  <si>
    <t>421321128</t>
  </si>
  <si>
    <t>Mostní nosné konstrukce deskové ze ŽB C 30/37</t>
  </si>
  <si>
    <t>215733794</t>
  </si>
  <si>
    <t>Poznámka k položce:
horní deska rámu z betonu C 30/37-XC4,XD1,XF2</t>
  </si>
  <si>
    <t>"odměřeno z výkresu tvaru NK - horní deska po prac. spáru na styku s opěrou</t>
  </si>
  <si>
    <t>1,4*8,3    "průřez v podél.řezu x dl. mostu</t>
  </si>
  <si>
    <t>(0,8+0,3)*4,0    "zvýšení pod římsami - součet ploch pod levou a pravou římsou x dl.</t>
  </si>
  <si>
    <t>78</t>
  </si>
  <si>
    <t>421351131</t>
  </si>
  <si>
    <t>Bednění boční stěny konstrukcí mostů výšky do 350 mm - zřízení</t>
  </si>
  <si>
    <t>-788457913</t>
  </si>
  <si>
    <t>"bednění svislých stěn horní desky rámu - odměřeno z výkresu tvaru</t>
  </si>
  <si>
    <t>1,4*3    "čela desky vč. smršťovací spáry</t>
  </si>
  <si>
    <t>(0,3+0,3)*8,3*2    "boky stěny rámu (část stěny po prac.spáru a zkosení)</t>
  </si>
  <si>
    <t>79</t>
  </si>
  <si>
    <t>421351231</t>
  </si>
  <si>
    <t>Bednění stěny boční konstrukcí mostů výšky do 350 mm - odstranění</t>
  </si>
  <si>
    <t>485479739</t>
  </si>
  <si>
    <t>80</t>
  </si>
  <si>
    <t>421361226</t>
  </si>
  <si>
    <t>Výztuž ŽB deskového mostu z betonářské oceli 10 505</t>
  </si>
  <si>
    <t>-610678183</t>
  </si>
  <si>
    <t>Poznámka k položce:
výztuž horní nosné desky rámu - cca 220 kg/m3 betonu (množství vynásobeno koef. 0,22)</t>
  </si>
  <si>
    <t>16,02*0,22 'Přepočtené koeficientem množství</t>
  </si>
  <si>
    <t>81</t>
  </si>
  <si>
    <t>421955112</t>
  </si>
  <si>
    <t>Bednění z překližek na mostní skruži - zřízení</t>
  </si>
  <si>
    <t>-356161801</t>
  </si>
  <si>
    <t>3,0*8,3    "bednění pro desku rámu</t>
  </si>
  <si>
    <t>82</t>
  </si>
  <si>
    <t>421955212</t>
  </si>
  <si>
    <t>Bednění z překližek na mostní skruži - odstranění</t>
  </si>
  <si>
    <t>1066433071</t>
  </si>
  <si>
    <t>83</t>
  </si>
  <si>
    <t>451315114</t>
  </si>
  <si>
    <t>Podkladní nebo výplňová vrstva z betonu C 12/15 tl do 100 mm</t>
  </si>
  <si>
    <t>-1793922040</t>
  </si>
  <si>
    <t xml:space="preserve">"podkladní beton C 12/15-X0 </t>
  </si>
  <si>
    <t>79,1    "pod základovou deskou NK a křídel - odměřeno z půdorysu tvaru NK</t>
  </si>
  <si>
    <t>3,0*8,3    "podkladní beton proměnlivé tl. cca 200-300 mm  pro vytvarování dna vodoteče uvnitř mostu (nad úroveň 200 mm)  - š. x dl.</t>
  </si>
  <si>
    <t>84</t>
  </si>
  <si>
    <t>451315124</t>
  </si>
  <si>
    <t>Podkladní nebo výplňová vrstva z betonu C 12/15 tl do 150 mm</t>
  </si>
  <si>
    <t>-107380675</t>
  </si>
  <si>
    <t>4,5+0,9*2,6    "pod římsou na křídlech na výtoku</t>
  </si>
  <si>
    <t>85</t>
  </si>
  <si>
    <t>451315134</t>
  </si>
  <si>
    <t>Podkladní nebo výplňová vrstva z betonu C 12/15 tl do 200 mm</t>
  </si>
  <si>
    <t>995265872</t>
  </si>
  <si>
    <t>3,0*8,3    "podkladní beton proměnlivé tl. 200-300 mm pro vytvarování dna vodoteče uvnitř mostu - š. x dl.</t>
  </si>
  <si>
    <t>86</t>
  </si>
  <si>
    <t>451317777</t>
  </si>
  <si>
    <t>Podklad nebo lože pod dlažbu vodorovný nebo do sklonu 1:5 z betonu prostého tl do 100 mm</t>
  </si>
  <si>
    <t>1046719921</t>
  </si>
  <si>
    <t>Poznámka k položce:
bet. lože tl. 100 mm pod zámkovou dlažbou na koncích říms</t>
  </si>
  <si>
    <t>14,6    "dle pol. 596211110</t>
  </si>
  <si>
    <t>3,5    "dle pol. 596211130</t>
  </si>
  <si>
    <t>87</t>
  </si>
  <si>
    <t>451573111</t>
  </si>
  <si>
    <t>Lože pod potrubí otevřený výkop ze štěrkopísku</t>
  </si>
  <si>
    <t>430817977</t>
  </si>
  <si>
    <t>0,15*0,5*32,0    "pod chráničkami za římsami - tl. x v. x dl. dle pol. 388995212</t>
  </si>
  <si>
    <t>0,15*0,5*4,0    "pro vyústění drenáže za O1 do příkopu - dtto (dle pol. 212792312)</t>
  </si>
  <si>
    <t>0,15*0,5*2,8    "pro kanalizační potrubí za opěrou O1 (výtok z UV) - dtto (dle pol. 871315211)</t>
  </si>
  <si>
    <t>0,15*0,8*2,5    "pro úpravu stávajícího vyústění trouby za křídlem opěry O1 - dtto (dle pol. 871395211)</t>
  </si>
  <si>
    <t>88</t>
  </si>
  <si>
    <t>451576121</t>
  </si>
  <si>
    <t>Podkladní a výplňová vrstva ze štěrkopísku tl do 200 mm</t>
  </si>
  <si>
    <t>-1101816835</t>
  </si>
  <si>
    <t>"lože pod podkladním betonem pod římsami na křídlech na výtoku tl. 150 mm</t>
  </si>
  <si>
    <t>6,84   "dle pol. 451315124</t>
  </si>
  <si>
    <t>"těsnění za opěrami - podsyp a vrchní drenážní vrstva ze ŠP tl. 150 mm</t>
  </si>
  <si>
    <t>2,3*(12,0+2,2)*2     "za opěrou a křídly O1 - š. x dl. x 2 vrstvy</t>
  </si>
  <si>
    <t>2,5*7,5*2    "za opěrou O2 - dtto</t>
  </si>
  <si>
    <t>"podklad pod ztraceným bedněním za křídlem na vtoku u O1 v tl. 150 mm</t>
  </si>
  <si>
    <t>0,4*5,2</t>
  </si>
  <si>
    <t>89</t>
  </si>
  <si>
    <t>451577877</t>
  </si>
  <si>
    <t>Podklad nebo lože pod dlažbu vodorovný nebo do sklonu 1:5 ze štěrkopísku tl do 100 mm</t>
  </si>
  <si>
    <t>181604170</t>
  </si>
  <si>
    <t>Poznámka k položce:
ŠP podklad v celk. tl. 100 mm pod zámkovou dlažbou na koncích říms - část lože přesahující tloušťku 40 mm</t>
  </si>
  <si>
    <t>90</t>
  </si>
  <si>
    <t>452386111</t>
  </si>
  <si>
    <t>Vyrovnávací prstence z betonu prostého tř. C 25/30 v do 100 mm</t>
  </si>
  <si>
    <t>-1332002466</t>
  </si>
  <si>
    <t>1    "vyrovnávací prstenec pod mříž uliční vpusti</t>
  </si>
  <si>
    <t>91</t>
  </si>
  <si>
    <t>458501112</t>
  </si>
  <si>
    <t>Výplňové klíny za opěrou z kameniva drceného hutněného po vrstvách</t>
  </si>
  <si>
    <t>-315818252</t>
  </si>
  <si>
    <t>Poznámka k položce:
ochranný zásyp rubu opěr ze ŠD 0-32, míra zhutnění I=0,85, hutněno po vrstvách max. 300 mm</t>
  </si>
  <si>
    <t>"ochranný zásyp rubu opěr a křídel s drenážní funkcí</t>
  </si>
  <si>
    <t>0,8*(2,2+11,9)    "u O1 a křídel O1 - plocha z podél.řezu x součet dl.</t>
  </si>
  <si>
    <t>0,7*7,5    "rub O2 - dtto</t>
  </si>
  <si>
    <t>92</t>
  </si>
  <si>
    <t>465513157</t>
  </si>
  <si>
    <t>Dlažba svahu u opěr z upraveného lomového žulového kamene tl 200 mm do lože C 25/30 pl přes 10 m2</t>
  </si>
  <si>
    <t>57270583</t>
  </si>
  <si>
    <t>Poznámka k položce:
vč. bet. lože tl. 100 mm</t>
  </si>
  <si>
    <t>"dle půdorysu a výkresu tvaru</t>
  </si>
  <si>
    <t>3,0*8,3    "dlažba uvnitř rámu</t>
  </si>
  <si>
    <t>34,5*1,202    "dlažba příkopu na vtoku - plocha x koef. sklonu</t>
  </si>
  <si>
    <t>39,0*1,414    "dlažba příkopu na výtoku - dtto</t>
  </si>
  <si>
    <t>93</t>
  </si>
  <si>
    <t>564861111</t>
  </si>
  <si>
    <t>Podklad ze štěrkodrtě ŠD tl 200 mm</t>
  </si>
  <si>
    <t>1633643552</t>
  </si>
  <si>
    <t>Poznámka k položce:
podkladní vrstva vozovky ze ŠDa 0/45G na předpolí u O1 a O2</t>
  </si>
  <si>
    <t>94</t>
  </si>
  <si>
    <t>564952111</t>
  </si>
  <si>
    <t>Podklad z mechanicky zpevněného kameniva MZK tl 150 mm</t>
  </si>
  <si>
    <t>1998161130</t>
  </si>
  <si>
    <t>Poznámka k položce:
podkladní vrstva vozovky z MZK 0/32 Gc na předpolí u O1 a O2</t>
  </si>
  <si>
    <t>95</t>
  </si>
  <si>
    <t>565145121</t>
  </si>
  <si>
    <t>Asfaltový beton vrstva podkladní ACP 16 (obalované kamenivo OKS) tl 60 mm š přes 3 m</t>
  </si>
  <si>
    <t>1839543938</t>
  </si>
  <si>
    <t>340,0    "vozovka za O1 (směr Kouřim) - podkladní vrstva ACP 16+</t>
  </si>
  <si>
    <t>145,0    "vozovka za O2 (směr Bulánka) - dtto</t>
  </si>
  <si>
    <t>96</t>
  </si>
  <si>
    <t>793657950</t>
  </si>
  <si>
    <t>0,75*(5,5+10,0)    "silnice směr Diblíkov</t>
  </si>
  <si>
    <t>0,75*(15,5+11,5)    "směr Bulánka</t>
  </si>
  <si>
    <t>0,75*(5,0+6,5)    "směr golf. hřiště</t>
  </si>
  <si>
    <t>0,75*(14,5+5,0)    "směr Kouřim</t>
  </si>
  <si>
    <t>97</t>
  </si>
  <si>
    <t>573111111</t>
  </si>
  <si>
    <t>Postřik živičný infiltrační s posypem z asfaltu množství 0,60 kg/m2</t>
  </si>
  <si>
    <t>1978321632</t>
  </si>
  <si>
    <t>340,0*2    "vozovka za O1 (směr Kouřim) - 2x postřik</t>
  </si>
  <si>
    <t>145,0*2    "vozovka za O2 (směr Bulánka) - 2x postřik</t>
  </si>
  <si>
    <t>98</t>
  </si>
  <si>
    <t>573231108</t>
  </si>
  <si>
    <t>Postřik živičný spojovací ze silniční emulze v množství 0,50 kg/m2</t>
  </si>
  <si>
    <t>-1052330831</t>
  </si>
  <si>
    <t>24,7    "vozovka na mostě - 1x postřik</t>
  </si>
  <si>
    <t>99</t>
  </si>
  <si>
    <t>576133221</t>
  </si>
  <si>
    <t>Asfaltový koberec mastixový SMA 11 (AKMS) tl 40 mm š přes 3 m</t>
  </si>
  <si>
    <t>1391306235</t>
  </si>
  <si>
    <t>24,7    "vozovka na mostě - obrusná vrstva SMA 11+</t>
  </si>
  <si>
    <t>340,0    "vozovka za O1 (směr Kouřim) - obrusná vrstva SMA 11+ PMB 45/80-60</t>
  </si>
  <si>
    <t>145,0    "vozovka za O2 (směr Bulánka) - obrusná vrstva SMA 11+ PMB 45/80-60</t>
  </si>
  <si>
    <t>100</t>
  </si>
  <si>
    <t>577145142</t>
  </si>
  <si>
    <t>Asfaltový beton vrstva ložní ACL 16 (ABH) tl 50 mm š přes 3 m z modifikovaného asfaltu</t>
  </si>
  <si>
    <t>-383765687</t>
  </si>
  <si>
    <t>24,7    "vozovka na mostě - ložná vrstva ACL 16+</t>
  </si>
  <si>
    <t>101</t>
  </si>
  <si>
    <t>577155142</t>
  </si>
  <si>
    <t>Asfaltový beton vrstva ložní ACL 16 (ABH) tl 60 mm š přes 3 m z modifikovaného asfaltu</t>
  </si>
  <si>
    <t>-1159592914</t>
  </si>
  <si>
    <t>340,0    "vozovka za O1 (směr Kouřim) - ložná vrstva ACL 16+ PMB 25/55-60</t>
  </si>
  <si>
    <t>145,0    "vozovka za O2 (směr Bulánka) -dtto</t>
  </si>
  <si>
    <t>102</t>
  </si>
  <si>
    <t>578149991R</t>
  </si>
  <si>
    <t>Litý asfalt MA 16 IV tl 40 mm š přes 3 m z modifikovaného asfaltu</t>
  </si>
  <si>
    <t>919170770</t>
  </si>
  <si>
    <t>"vozovka na mostě - ochrana izolace mostovky</t>
  </si>
  <si>
    <t>6,5*3,8    "dle výkr. tvaru a vzorového příč. řezu - š. x dl.</t>
  </si>
  <si>
    <t>103</t>
  </si>
  <si>
    <t>596211110</t>
  </si>
  <si>
    <t>Kladení zámkové dlažby komunikací pro pěší tl 60 mm skupiny A pl do 50 m2</t>
  </si>
  <si>
    <t>228978855</t>
  </si>
  <si>
    <t>Poznámka k položce:
dlažba bude provedena do betonového lože s podsypem ze ŠP</t>
  </si>
  <si>
    <t>"odláždění chodníků a za koncem říms - odměřeno z půdorysu</t>
  </si>
  <si>
    <t>3,1    "dlažba za římsou na vtoku</t>
  </si>
  <si>
    <t>5,0+6,5    "dlažba za římsami na výtoku</t>
  </si>
  <si>
    <t>104</t>
  </si>
  <si>
    <t>592450380</t>
  </si>
  <si>
    <t>dlažba zámková přírodní</t>
  </si>
  <si>
    <t>-155731519</t>
  </si>
  <si>
    <t>Poznámka k položce:
spotřeba: 36 kus/m2</t>
  </si>
  <si>
    <t>105</t>
  </si>
  <si>
    <t>596211130</t>
  </si>
  <si>
    <t>Kladení zámkové dlažby komunikací pro pěší tl 60 mm skupiny C pl do 50 m2</t>
  </si>
  <si>
    <t>-801053299</t>
  </si>
  <si>
    <t>3,5    "odláždění oblouku za O1 na vtoku</t>
  </si>
  <si>
    <t>106</t>
  </si>
  <si>
    <t>969246003</t>
  </si>
  <si>
    <t>Úpravy povrchů, podlahy a osazování výplní</t>
  </si>
  <si>
    <t>107</t>
  </si>
  <si>
    <t>628611101</t>
  </si>
  <si>
    <t>Nátěr betonu mostu epoxidový 1x impregnační OS-A</t>
  </si>
  <si>
    <t>-152560893</t>
  </si>
  <si>
    <t xml:space="preserve">Poznámka k položce:
penetrační nátěr na betonových obrubnících říms na styku s vozovkou   </t>
  </si>
  <si>
    <t>0,12*3,8    "římsa na vtoku na NK - š. x dl.</t>
  </si>
  <si>
    <t>0,12*3,8    "římsa na výtoku na NK - dtto</t>
  </si>
  <si>
    <t>0,12*4,0    "římsa na pravém křídle na O1 - dtto</t>
  </si>
  <si>
    <t>0,12*(1,0+2,2)    "římsa na levém křídle na O1 - š. x součet dl.</t>
  </si>
  <si>
    <t>0,12*2,6    "římsa na levém křídle na O2 - š. x dl.</t>
  </si>
  <si>
    <t>0,12*6,6    "římsa na pravém křídle na O2 - dtto</t>
  </si>
  <si>
    <t>108</t>
  </si>
  <si>
    <t>628611131</t>
  </si>
  <si>
    <t>Nátěr betonu mostu akrylátový 2x ochranný pružný OS-C</t>
  </si>
  <si>
    <t>-2075412516</t>
  </si>
  <si>
    <t>Poznámka k položce:
ochranný pružný polymerový povlak nebo impregnační nátěr typu S4  betonových obrubníků říms nad vozovkou</t>
  </si>
  <si>
    <t>0,32*3,8    "římsa na vtoku na NK - š. x dl.</t>
  </si>
  <si>
    <t>0,32*3,8    "římsa na výtoku na NK - dtto</t>
  </si>
  <si>
    <t>0,32*4,0    "římsa na pravém křídle na O1 - dtto</t>
  </si>
  <si>
    <t>0,32*(1,0+2,2)    "římsa na levém křídle na O1 - š. x součet dl.</t>
  </si>
  <si>
    <t>0,32*2,6    "římsa na levém křídle na O2 - š. x dl.</t>
  </si>
  <si>
    <t>0,32*6,6    "římsa na pravém křídle na O2 - dtto</t>
  </si>
  <si>
    <t>109</t>
  </si>
  <si>
    <t>628633112</t>
  </si>
  <si>
    <t>Spárování kamenného zdiva mostů aktivovanou maltou spára hl do 40dle výkr mm dl do 12 m/m2</t>
  </si>
  <si>
    <t>-1228346419</t>
  </si>
  <si>
    <t>Poznámka k položce:
přespárování stávající opěrné zídky na vtoku příkopu (na levém břehu)
vč. vypláchnutí spár vodou před spárováním a očištění okolního zdiva po spárování
(doplnění chybějícího zdiva viz pol. 985221112)</t>
  </si>
  <si>
    <t>2,0*6,0    "v. x dl. - dle výkr. bourání a foto</t>
  </si>
  <si>
    <t>110</t>
  </si>
  <si>
    <t>632664114R</t>
  </si>
  <si>
    <t>Nátěr betonu mostu epoxidový OS-E</t>
  </si>
  <si>
    <t>832576097</t>
  </si>
  <si>
    <t>Poznámka k položce:
nátěr mezi římsou a stěnami NK a na křídlech</t>
  </si>
  <si>
    <t>0,32*3,8*2    "v. x dl. x 2 římsy</t>
  </si>
  <si>
    <t>(10+12,8)*0,32    "na křídlech</t>
  </si>
  <si>
    <t>Trubní vedení</t>
  </si>
  <si>
    <t>111</t>
  </si>
  <si>
    <t>871315211</t>
  </si>
  <si>
    <t>Kanalizační potrubí z tvrdého PVC jednovrstvé tuhost třídy SN4 DN 160</t>
  </si>
  <si>
    <t>-482403764</t>
  </si>
  <si>
    <t>Poznámka k položce:
odtok z kanalizační vpusti (potrubí je vyvedeno dříkem rámu (O1) do koryta uvnitř rámu</t>
  </si>
  <si>
    <t>2,8    "odměřeno z půdorysu</t>
  </si>
  <si>
    <t>112</t>
  </si>
  <si>
    <t>871395211</t>
  </si>
  <si>
    <t>Kanalizační potrubí z tvrdého PVC jednovrstvé tuhost třídy SN4 DN 400</t>
  </si>
  <si>
    <t>-2077140563</t>
  </si>
  <si>
    <t>3,0    "úprava stávajícího vyústění trouby za křídlem opěry O1</t>
  </si>
  <si>
    <t>113</t>
  </si>
  <si>
    <t>877310310</t>
  </si>
  <si>
    <t>Montáž kolen na potrubí z PP trub hladkých plnostěnných DN 150</t>
  </si>
  <si>
    <t>1877432023</t>
  </si>
  <si>
    <t>Poznámka k položce:
pro odtok z kanalizační vpusti (potrubí je vyvedeno dříkem rámu (O1) do koryta uvnitř rámu</t>
  </si>
  <si>
    <t>114</t>
  </si>
  <si>
    <t>286171820</t>
  </si>
  <si>
    <t>koleno kanalizační PP Master 45 ° DN 150</t>
  </si>
  <si>
    <t>-1808417992</t>
  </si>
  <si>
    <t>115</t>
  </si>
  <si>
    <t>895941311</t>
  </si>
  <si>
    <t>Zřízení vpusti kanalizační uliční z betonových dílců typ UVB-50</t>
  </si>
  <si>
    <t>-2132415796</t>
  </si>
  <si>
    <t>1    "UV pro odvodnění mostu za kouřimskou opěrou</t>
  </si>
  <si>
    <t>116</t>
  </si>
  <si>
    <t>592238570</t>
  </si>
  <si>
    <t>skruž betonová pro uliční vpusť horní 45x29,5x5 cm</t>
  </si>
  <si>
    <t>1174467325</t>
  </si>
  <si>
    <t>117</t>
  </si>
  <si>
    <t>592238600</t>
  </si>
  <si>
    <t>skruž betonová pro uliční vpusť středová 45x19,5x5 cm</t>
  </si>
  <si>
    <t>734297053</t>
  </si>
  <si>
    <t>118</t>
  </si>
  <si>
    <t>592238500</t>
  </si>
  <si>
    <t>dno betonové pro uliční vpusť s výtokovým otvorem DN 150 45x33x5 cm</t>
  </si>
  <si>
    <t>-1332565695</t>
  </si>
  <si>
    <t>119</t>
  </si>
  <si>
    <t>899201111</t>
  </si>
  <si>
    <t>Osazení mříží litinových včetně rámů a košů na bahno hmotnosti do 50 kg</t>
  </si>
  <si>
    <t>389707543</t>
  </si>
  <si>
    <t>120</t>
  </si>
  <si>
    <t>592238760</t>
  </si>
  <si>
    <t>rám zabetonovaný 500/500 mm</t>
  </si>
  <si>
    <t>-176807750</t>
  </si>
  <si>
    <t>121</t>
  </si>
  <si>
    <t>592238780</t>
  </si>
  <si>
    <t>mříž 500/500 mm</t>
  </si>
  <si>
    <t>922328772</t>
  </si>
  <si>
    <t>122</t>
  </si>
  <si>
    <t>592238740R</t>
  </si>
  <si>
    <t>koš pozink. pro rám 500/500</t>
  </si>
  <si>
    <t>-394077447</t>
  </si>
  <si>
    <t>123</t>
  </si>
  <si>
    <t>899722114</t>
  </si>
  <si>
    <t>Krytí potrubí z plastů výstražnou fólií z PVC 40 cm</t>
  </si>
  <si>
    <t>-703934856</t>
  </si>
  <si>
    <t>Poznámka k položce:
výstražná fólie nad chráničkami za římsami</t>
  </si>
  <si>
    <t>32,0    "dle pol. 388995212</t>
  </si>
  <si>
    <t>124</t>
  </si>
  <si>
    <t>914111111</t>
  </si>
  <si>
    <t>Montáž svislé dopravní značky do velikosti 1 m2 objímkami na sloupek nebo konzolu</t>
  </si>
  <si>
    <t>1808967738</t>
  </si>
  <si>
    <t>125</t>
  </si>
  <si>
    <t>404454001R</t>
  </si>
  <si>
    <t>značka dopravní svislá nereflexní FeZn prolis</t>
  </si>
  <si>
    <t>-1712900969</t>
  </si>
  <si>
    <t>Poznámka k položce:
značky P4</t>
  </si>
  <si>
    <t>126</t>
  </si>
  <si>
    <t>914112111</t>
  </si>
  <si>
    <t>Tabulka s označením evidenčního čísla mostu</t>
  </si>
  <si>
    <t>-1492837115</t>
  </si>
  <si>
    <t>Poznámka k položce:
vč. sloupku a upevnění k zábradlí mostu</t>
  </si>
  <si>
    <t>127</t>
  </si>
  <si>
    <t>914511112</t>
  </si>
  <si>
    <t>Montáž sloupku dopravních značek délky do 3,5 m s betonovým základem a patkou</t>
  </si>
  <si>
    <t>1177269183</t>
  </si>
  <si>
    <t>128</t>
  </si>
  <si>
    <t>404452250</t>
  </si>
  <si>
    <t>sloupek Zn 60 - 350</t>
  </si>
  <si>
    <t>-1442746734</t>
  </si>
  <si>
    <t>129</t>
  </si>
  <si>
    <t>404452400</t>
  </si>
  <si>
    <t>patka hliníková HP 60</t>
  </si>
  <si>
    <t>944510160</t>
  </si>
  <si>
    <t>130</t>
  </si>
  <si>
    <t>404452530</t>
  </si>
  <si>
    <t>víčko plastové na sloupek 60</t>
  </si>
  <si>
    <t>-210281859</t>
  </si>
  <si>
    <t>131</t>
  </si>
  <si>
    <t>404452560</t>
  </si>
  <si>
    <t>upínací svorka na sloupek US 60</t>
  </si>
  <si>
    <t>-490827080</t>
  </si>
  <si>
    <t>132</t>
  </si>
  <si>
    <t>916131213</t>
  </si>
  <si>
    <t>Osazení silničního obrubníku betonového stojatého s boční opěrou do lože z betonu prostého</t>
  </si>
  <si>
    <t>1699411332</t>
  </si>
  <si>
    <t>"obrubníky mezi zámkovou dlažbou a vozovkou - odměřeno z půdorysu</t>
  </si>
  <si>
    <t>3,7+5,0    "obrubníky na vtokové straně</t>
  </si>
  <si>
    <t>5,0+5,0    "obrubníky na výtokové straně</t>
  </si>
  <si>
    <t>133</t>
  </si>
  <si>
    <t>592174650</t>
  </si>
  <si>
    <t>obrubník betonový silniční 100x15x25 cm</t>
  </si>
  <si>
    <t>-550374322</t>
  </si>
  <si>
    <t>134</t>
  </si>
  <si>
    <t>592174730</t>
  </si>
  <si>
    <t>obrubník betonový silniční vnitřní oblý R 1,0 78x15x25 cm</t>
  </si>
  <si>
    <t>-880212139</t>
  </si>
  <si>
    <t>135</t>
  </si>
  <si>
    <t>916231213</t>
  </si>
  <si>
    <t>Osazení chodníkového obrubníku betonového stojatého s boční opěrou do lože z betonu prostého</t>
  </si>
  <si>
    <t>1459585751</t>
  </si>
  <si>
    <t>"obrubníky mezi zámkovou dlažbou a terénem (mimo vozovku) - odměřeno z půdorysu</t>
  </si>
  <si>
    <t>1,8+5,0+0,85    "obrubníky na vtokové straně</t>
  </si>
  <si>
    <t>5,0+5,0+1,0    "obrubníky na výtokové straně</t>
  </si>
  <si>
    <t>136</t>
  </si>
  <si>
    <t>592174150</t>
  </si>
  <si>
    <t>obrubník betonový chodníkový 100x10x25 cm</t>
  </si>
  <si>
    <t>-2056055559</t>
  </si>
  <si>
    <t>Poznámka k položce:
vč. ztratného 3%</t>
  </si>
  <si>
    <t>18,65*1,03 'Přepočtené koeficientem množství</t>
  </si>
  <si>
    <t>137</t>
  </si>
  <si>
    <t>919112111</t>
  </si>
  <si>
    <t>Řezání dilatačních spár š 4 mm hl do 60 mm příčných nebo podélných v živičném krytu</t>
  </si>
  <si>
    <t>-2106742074</t>
  </si>
  <si>
    <t>6,5*2    "dilatační spára nad opěrami NK - š. vozovky x 2 spáry</t>
  </si>
  <si>
    <t>5,7+6,6    "spára pro napojení nové obrusné vrstvy na stávající vozovku - silnice 33420</t>
  </si>
  <si>
    <t>4,2    "spára pro napojení nové obrusné vrstvy na stávající vozovku směr Diblíkov</t>
  </si>
  <si>
    <t>4,8    "spára pro napojení nové obrusné vrstvy na stávající vozovku směr golfové hřiště</t>
  </si>
  <si>
    <t>138</t>
  </si>
  <si>
    <t>919112222</t>
  </si>
  <si>
    <t>Řezání spár pro vytvoření komůrky š 15 mm hl 25 mm pro těsnící zálivku v živičném krytu</t>
  </si>
  <si>
    <t>-991384924</t>
  </si>
  <si>
    <t>139</t>
  </si>
  <si>
    <t>919112233</t>
  </si>
  <si>
    <t>Řezání spár pro vytvoření komůrky š 20 mm hl 40 mm pro těsnící zálivku v živičném krytu</t>
  </si>
  <si>
    <t>1292026115</t>
  </si>
  <si>
    <t>Poznámka k položce:
spáry pro těsnící zálivky podél obrubníků - pro obrusnou vrstvu</t>
  </si>
  <si>
    <t>3,8*2    "římsa na vtoku a výtoku na NK</t>
  </si>
  <si>
    <t>4,0    "římsa na pravém křídle na O1</t>
  </si>
  <si>
    <t>(1,0+2,2)    "římsa na levém křídle na O1</t>
  </si>
  <si>
    <t>2,6    "římsa na levém křídle na O2</t>
  </si>
  <si>
    <t>6,6    "římsa na pravém křídle na O2</t>
  </si>
  <si>
    <t>140</t>
  </si>
  <si>
    <t>919112234R</t>
  </si>
  <si>
    <t>Řezání spár pro vytvoření komůrky š 20 mm hl do 60 mm pro těsnící zálivku v živičném krytu</t>
  </si>
  <si>
    <t>-2131831655</t>
  </si>
  <si>
    <t>Poznámka k položce:
spáry pro těsnící zálivky podél obrubníků - pro ložnou vrstvu hl. 50 a 60 mm</t>
  </si>
  <si>
    <t>24    "dle pol. 919112233</t>
  </si>
  <si>
    <t>141</t>
  </si>
  <si>
    <t>919121121</t>
  </si>
  <si>
    <t>Těsnění spár zálivkou za studena pro komůrky š 15 mm hl 25 mm s těsnicím profilem</t>
  </si>
  <si>
    <t>-1394602183</t>
  </si>
  <si>
    <t>142</t>
  </si>
  <si>
    <t>919122132</t>
  </si>
  <si>
    <t>Těsnění spár zálivkou za tepla pro komůrky š 20 mm hl 40 mm s těsnicím profilem</t>
  </si>
  <si>
    <t>-1549322111</t>
  </si>
  <si>
    <t>Poznámka k položce:
těsnící zálivky podél obrubníků - pro obrusnou vrstvu</t>
  </si>
  <si>
    <t>143</t>
  </si>
  <si>
    <t>919122133R</t>
  </si>
  <si>
    <t>Těsnění spár zálivkou za tepla pro komůrky š 20 mm hl do 60 mm s těsnicím profilem</t>
  </si>
  <si>
    <t>-859930717</t>
  </si>
  <si>
    <t>Poznámka k položce:
těsnící zálivky podél obrubníků - pro ložnou vrstvu</t>
  </si>
  <si>
    <t>144</t>
  </si>
  <si>
    <t>931994161</t>
  </si>
  <si>
    <t>Těsnění smrštitelných spár betonové konstrukce těsnicím pásem a polystyrenem</t>
  </si>
  <si>
    <t>-2077386550</t>
  </si>
  <si>
    <t>1,8*2    "smršťovací spára stěn opěr</t>
  </si>
  <si>
    <t>3,8    "smršťovací spára v nosné desce rámu</t>
  </si>
  <si>
    <t>145</t>
  </si>
  <si>
    <t>931994171</t>
  </si>
  <si>
    <t>Těsnění pracovní spáry betonové konstrukce asfaltovým izolačním pásem š do 500 mm</t>
  </si>
  <si>
    <t>-2031376641</t>
  </si>
  <si>
    <t>Poznámka k položce:
povrchové těsnění pracovní spáry opěr a křídel</t>
  </si>
  <si>
    <t>(8,3+0,4)*2*2    "mezi nosnou deskou a stěnami rámu</t>
  </si>
  <si>
    <t>34,8    "mezi stěnami rámu a základovou deskou</t>
  </si>
  <si>
    <t>(1,0+2,2+4,6+3,8+2,6)*2+0,4*4    "mezi křídly a základy křídel</t>
  </si>
  <si>
    <t>146</t>
  </si>
  <si>
    <t>935112211</t>
  </si>
  <si>
    <t>Osazení příkopového žlabu do betonu tl 100 mm z betonových tvárnic š 800 mm</t>
  </si>
  <si>
    <t>-1195344672</t>
  </si>
  <si>
    <t>3,72*1,414    "betonový žlab za římsou na výtoku - dl. x koef. sklonu</t>
  </si>
  <si>
    <t>147</t>
  </si>
  <si>
    <t>592274960</t>
  </si>
  <si>
    <t>žlabovka betonová 33x59x8 cm</t>
  </si>
  <si>
    <t>1138976051</t>
  </si>
  <si>
    <t xml:space="preserve">15    "cca 15 ks dle výpočtu 5,26:0,35=15,03    </t>
  </si>
  <si>
    <t>148</t>
  </si>
  <si>
    <t>936560001R</t>
  </si>
  <si>
    <t>Nivelační značka na konstrukci</t>
  </si>
  <si>
    <t>-2018800226</t>
  </si>
  <si>
    <t>2*2    "na opěrách rámu</t>
  </si>
  <si>
    <t>3*2    "na římsách na NK</t>
  </si>
  <si>
    <t>149</t>
  </si>
  <si>
    <t>948411111</t>
  </si>
  <si>
    <t>Zřízení podpěrné skruže dočasné kovové výšky do 10 m</t>
  </si>
  <si>
    <t>313442205</t>
  </si>
  <si>
    <t>3,0*1,8*8,3    "skruž pro betonáž horní nosné desky rámu - š. x v. x dl.</t>
  </si>
  <si>
    <t>150</t>
  </si>
  <si>
    <t>948411211</t>
  </si>
  <si>
    <t>Odstranění podpěrné skruže dočasné kovové výšky do 10 m</t>
  </si>
  <si>
    <t>-2009858537</t>
  </si>
  <si>
    <t>151</t>
  </si>
  <si>
    <t>948411911</t>
  </si>
  <si>
    <t>Měsíční nájemné podpěrné skruže dočasné kovové výšky do 10 m</t>
  </si>
  <si>
    <t>-2054500052</t>
  </si>
  <si>
    <t>Poznámka k položce:
předpoklad cca 2 měsíce</t>
  </si>
  <si>
    <t>44,82*2 'Přepočtené koeficientem množství</t>
  </si>
  <si>
    <t>152</t>
  </si>
  <si>
    <t>961021112</t>
  </si>
  <si>
    <t>Bourání mostních základů z kamene</t>
  </si>
  <si>
    <t>-232561170</t>
  </si>
  <si>
    <t>"bourání stávajících základů a opěr z kamenného zdiva</t>
  </si>
  <si>
    <t>0,7*2,0*8,0*2    "š. x v. x dl. x 2 opěry</t>
  </si>
  <si>
    <t>"bourání stávajících křídel z kamenného zdiva</t>
  </si>
  <si>
    <t>3,7*2,7    "na vtoku - kolmé křídlo - půdorys. plocha x v. (odhad)</t>
  </si>
  <si>
    <t>2,2*2,7    "na vtoku - zalomené křídlo - půdorys. plocha x v. (odhad)</t>
  </si>
  <si>
    <t>0,75*(4,1+1,7)*2,7   "na výtoku - š. x součet dl. x v. (odhad)</t>
  </si>
  <si>
    <t>153</t>
  </si>
  <si>
    <t>962051111</t>
  </si>
  <si>
    <t>Bourání mostních zdí a pilířů z ŽB</t>
  </si>
  <si>
    <t>1094789354</t>
  </si>
  <si>
    <t>"vybourání stáv. říms na mostě a křídlech</t>
  </si>
  <si>
    <t>0,6*0,5*(2,8+10,7)    "na vtoku - š. x v. x dl. odměř. z půdorysu (odhad)</t>
  </si>
  <si>
    <t>0,75*0,5*(4,1+6,1)    "na výtoku - dtto</t>
  </si>
  <si>
    <t>0,75*2,2*2    "čela nad klenbou - tl. x plocha x 2 ks</t>
  </si>
  <si>
    <t>154</t>
  </si>
  <si>
    <t>963021112</t>
  </si>
  <si>
    <t>Bourání mostní nosné konstrukce z kamene</t>
  </si>
  <si>
    <t>-230793648</t>
  </si>
  <si>
    <t>"bourání klenby stávajícího mostu z kamenného zdiva</t>
  </si>
  <si>
    <t>2,0*8,0    "plocha řezu x dl. mostu</t>
  </si>
  <si>
    <t>155</t>
  </si>
  <si>
    <t>966006132</t>
  </si>
  <si>
    <t>Odstranění značek dopravních nebo orientačních se sloupky s betonovými patkami</t>
  </si>
  <si>
    <t>1801315324</t>
  </si>
  <si>
    <t>Poznámka k položce:
odstranění stávajících dopravních značek vč. sloupků a jejich ukotvení do bet. patky resp. do říms - materiál odkoupí zhotovitel</t>
  </si>
  <si>
    <t>156</t>
  </si>
  <si>
    <t>966075141</t>
  </si>
  <si>
    <t>Odstranění kovového zábradlí vcelku</t>
  </si>
  <si>
    <t>508860376</t>
  </si>
  <si>
    <t>Poznámka k položce:
kovové zábradlí odkoupí zhotovitel vč. odvozu</t>
  </si>
  <si>
    <t>8    "na vtoku</t>
  </si>
  <si>
    <t>6    "na výtoku</t>
  </si>
  <si>
    <t>157</t>
  </si>
  <si>
    <t>985221112</t>
  </si>
  <si>
    <t>Doplnění zdiva kamenem do aktivované malty se spárami dl do 12 m/m2</t>
  </si>
  <si>
    <t>1706151844</t>
  </si>
  <si>
    <t>Poznámka k položce:
doplnění chybějícího nebo narušeného zdiva stávající opěrné zídky na vtoku příkopu (na levém břehu)
vč. vyspárování - odhad cca 20% z celkové plochy zídky</t>
  </si>
  <si>
    <t>(12,0*0,2)*0,2    "celk. plocha x 20% x tl.</t>
  </si>
  <si>
    <t>158</t>
  </si>
  <si>
    <t>583807500</t>
  </si>
  <si>
    <t>kámen lomový LK/R upravený</t>
  </si>
  <si>
    <t>158757946</t>
  </si>
  <si>
    <t>Poznámka k položce:
množství dle pol. 985221112 x koef. 2,6 (hmotnost kamene 2,6 t/m3)</t>
  </si>
  <si>
    <t>0,48*2,6 'Přepočtené koeficientem množství</t>
  </si>
  <si>
    <t>159</t>
  </si>
  <si>
    <t>997211211</t>
  </si>
  <si>
    <t>Svislá doprava vybouraných hmot na v 3,5 m</t>
  </si>
  <si>
    <t>1601215248</t>
  </si>
  <si>
    <t>"vybourané konstrukce stávajícího mostu</t>
  </si>
  <si>
    <t>124,687    "kamenné základy dle pol. 961021112</t>
  </si>
  <si>
    <t>39,84    "kamenné opěry a klenba dle pol. 963021112</t>
  </si>
  <si>
    <t>160</t>
  </si>
  <si>
    <t>1424969452</t>
  </si>
  <si>
    <t>Poznámka k položce:
se složením na skládku</t>
  </si>
  <si>
    <t>154,319    "podkladní vrstva vozovky (živičná) dle pol. 113107183</t>
  </si>
  <si>
    <t>161</t>
  </si>
  <si>
    <t>944523523</t>
  </si>
  <si>
    <t>Poznámka k položce:
na skládku - celková vzdálenost skládky 20 km (koef. 19)</t>
  </si>
  <si>
    <t>154,319*19 'Přepočtené koeficientem množství</t>
  </si>
  <si>
    <t>162</t>
  </si>
  <si>
    <t>997221571</t>
  </si>
  <si>
    <t>Vodorovná doprava vybouraných hmot do 1 km</t>
  </si>
  <si>
    <t>-288612749</t>
  </si>
  <si>
    <t>26,82    "stávající ŽB římsy dle pol. 962051111</t>
  </si>
  <si>
    <t>163</t>
  </si>
  <si>
    <t>997221579</t>
  </si>
  <si>
    <t>Příplatek ZKD 1 km u vodorovné dopravy vybouraných hmot</t>
  </si>
  <si>
    <t>1073894032</t>
  </si>
  <si>
    <t>164</t>
  </si>
  <si>
    <t>997221612</t>
  </si>
  <si>
    <t>Nakládání vybouraných hmot na dopravní prostředky pro vodorovnou dopravu</t>
  </si>
  <si>
    <t>-1500148010</t>
  </si>
  <si>
    <t>Poznámka k položce:
dle pol. 997221571</t>
  </si>
  <si>
    <t>165</t>
  </si>
  <si>
    <t>997221825</t>
  </si>
  <si>
    <t>Poplatek za uložení železobetonového odpadu na skládce (skládkovné)</t>
  </si>
  <si>
    <t>1079510497</t>
  </si>
  <si>
    <t>11,175*2,4    "železobeton dle pol. 962051111 x koef. hmotnosti 2,4 t/m3</t>
  </si>
  <si>
    <t>166</t>
  </si>
  <si>
    <t>997221845</t>
  </si>
  <si>
    <t>Poplatek za uložení odpadu z asfaltových povrchů na skládce (skládkovné)</t>
  </si>
  <si>
    <t>2091930825</t>
  </si>
  <si>
    <t>167</t>
  </si>
  <si>
    <t>-630592974</t>
  </si>
  <si>
    <t>50,075*2,49    "kamenné zdivo dle pol. 961021112 x koef. hmotnosti 2,49 t/m3</t>
  </si>
  <si>
    <t>16,0*2,49    "kamenné zdivo dle pol. 963021112 x koef. hmotnosti 2,5 t/m3</t>
  </si>
  <si>
    <t>998</t>
  </si>
  <si>
    <t>Přesun hmot</t>
  </si>
  <si>
    <t>168</t>
  </si>
  <si>
    <t>998212112</t>
  </si>
  <si>
    <t>Přesun hmot pro mosty zděné, monolitické betonové nebo ocelové v do 45 m</t>
  </si>
  <si>
    <t>-817471614</t>
  </si>
  <si>
    <t>PSV</t>
  </si>
  <si>
    <t>Práce a dodávky PSV</t>
  </si>
  <si>
    <t>711</t>
  </si>
  <si>
    <t>Izolace proti vodě, vlhkosti a plynům</t>
  </si>
  <si>
    <t>169</t>
  </si>
  <si>
    <t>711111001</t>
  </si>
  <si>
    <t>Provedení izolace proti zemní vlhkosti vodorovné za studena nátěrem penetračním</t>
  </si>
  <si>
    <t>489950331</t>
  </si>
  <si>
    <t>Poznámka k položce:
izolace vodorovných zasypaných částí konstrukce mostu 1x ALP</t>
  </si>
  <si>
    <t>"vodorovné části základů opěr a křídel</t>
  </si>
  <si>
    <t>54,2-35,6    "odměřeno z půdorysu tvaru NK (půdorys základu - půd. rámu a křídel)</t>
  </si>
  <si>
    <t>170</t>
  </si>
  <si>
    <t>111631500</t>
  </si>
  <si>
    <t>lak asfaltový ALP/9 bal 9 kg</t>
  </si>
  <si>
    <t>1495620202</t>
  </si>
  <si>
    <t>Poznámka k položce:
Spotřeba 0,3-0,4kg/m2 dle povrchu, ředidlo technický benzín</t>
  </si>
  <si>
    <t>18,6*0,0003 'Přepočtené koeficientem množství</t>
  </si>
  <si>
    <t>171</t>
  </si>
  <si>
    <t>711111002</t>
  </si>
  <si>
    <t>Provedení izolace proti zemní vlhkosti vodorovné za studena lakem asfaltovým</t>
  </si>
  <si>
    <t>-1279990783</t>
  </si>
  <si>
    <t>Poznámka k položce:
izolace vodorovných zasypaných částí konstrukce mostu 2x ALN</t>
  </si>
  <si>
    <t>"vodorovné části základů opěr a křídel - 2x nátěr</t>
  </si>
  <si>
    <t>18,6*2    "dle pol. 711111001</t>
  </si>
  <si>
    <t>172</t>
  </si>
  <si>
    <t>111631520</t>
  </si>
  <si>
    <t>lak asfaltový ALN bal. 160 kg</t>
  </si>
  <si>
    <t>414362990</t>
  </si>
  <si>
    <t>Poznámka k položce:
Spotřeba: 0,3-0,5 kg/m2. Pro vytvoření hydroizolační vrstvy, na napenetrovaný podklad jsou nutné nejméně 3 nátěry. Není vhodný na šikmé střechy a tam, kde je předpoklad vysokých teplot.</t>
  </si>
  <si>
    <t>37,2*0,00035 'Přepočtené koeficientem množství</t>
  </si>
  <si>
    <t>173</t>
  </si>
  <si>
    <t>711111002a</t>
  </si>
  <si>
    <t>-109424027</t>
  </si>
  <si>
    <t>Poznámka k položce:
uzavírací nátěr na obrusné vrstvě</t>
  </si>
  <si>
    <t>"podél říms - odměřeno z tvaru NK</t>
  </si>
  <si>
    <t>0,5*11,4    "na vtoku - š. x dl.</t>
  </si>
  <si>
    <t>0,5*6,4    "na výtoku - dtto</t>
  </si>
  <si>
    <t>"podél obrubníků - odměřeno z půdorysu</t>
  </si>
  <si>
    <t>0,5*(5,0+4,0)    "na vtoku - š. x dl.</t>
  </si>
  <si>
    <t>0,5*(5,0+6,5)    "na výtoku - dtto</t>
  </si>
  <si>
    <t>174</t>
  </si>
  <si>
    <t>-539867136</t>
  </si>
  <si>
    <t>19,15*0,00035 'Přepočtené koeficientem množství</t>
  </si>
  <si>
    <t>175</t>
  </si>
  <si>
    <t>711112001</t>
  </si>
  <si>
    <t>Provedení izolace proti zemní vlhkosti svislé za studena nátěrem penetračním</t>
  </si>
  <si>
    <t>-255890378</t>
  </si>
  <si>
    <t>Poznámka k položce:
izolace svislých zasypaných částí konstrukce mostu 1x ALP</t>
  </si>
  <si>
    <t>48*0,5    "svislé části základů opěr a křídel - dl. po obvodu x v. základu</t>
  </si>
  <si>
    <t>(0,4*2+3,0)*8,3    "uvnitř rámu pod dlažbou (část stěn + dno rámu) - součet š. x dl. rámu</t>
  </si>
  <si>
    <t>16,7+7,9+((1,0+2,2)*2,12)+0,4*(1,8+2,12)    "rub O1 + ruby a boky křídel u O1</t>
  </si>
  <si>
    <t>15,8+4,3+13,0+0,4*(3,5+3,8)    "rub O2 + ruby a boky křídel u O2</t>
  </si>
  <si>
    <t>4,5+1,0*(1,0+1,8)    "líc křídel u O1</t>
  </si>
  <si>
    <t>2,5+5,5    "líc křídel u O2</t>
  </si>
  <si>
    <t>139,812*0,1    "rezerva 10 %</t>
  </si>
  <si>
    <t>176</t>
  </si>
  <si>
    <t>828916943</t>
  </si>
  <si>
    <t>153,793*0,00035 'Přepočtené koeficientem množství</t>
  </si>
  <si>
    <t>177</t>
  </si>
  <si>
    <t>711112002</t>
  </si>
  <si>
    <t>Provedení izolace proti zemní vlhkosti svislé za studena lakem asfaltovým</t>
  </si>
  <si>
    <t>-723331911</t>
  </si>
  <si>
    <t>Poznámka k položce:
izolace svislých zasypaných částí konstrukce mostu 2x ALN</t>
  </si>
  <si>
    <t xml:space="preserve">153,793*2    "2x nátěr - dle pol. 711112001  </t>
  </si>
  <si>
    <t>178</t>
  </si>
  <si>
    <t>764189076</t>
  </si>
  <si>
    <t>307,586*0,00045 'Přepočtené koeficientem množství</t>
  </si>
  <si>
    <t>179</t>
  </si>
  <si>
    <t>711311001</t>
  </si>
  <si>
    <t>Provedení hydroizolace mostovek za studena lakem asfaltovým penetračním</t>
  </si>
  <si>
    <t>192566230</t>
  </si>
  <si>
    <t>Poznámka k položce:
vč. pečetící vrstvy</t>
  </si>
  <si>
    <t>4,0*8,3    "základní penetrační nátěr - š. x dl.</t>
  </si>
  <si>
    <t>4,0*8,3    "provedení pečetící vrstvy - dtto</t>
  </si>
  <si>
    <t>180</t>
  </si>
  <si>
    <t>703018710</t>
  </si>
  <si>
    <t>33,2*0,0003 'Přepočtené koeficientem množství</t>
  </si>
  <si>
    <t>181</t>
  </si>
  <si>
    <t>111600001R</t>
  </si>
  <si>
    <t>pečetící vrstva</t>
  </si>
  <si>
    <t>737259304</t>
  </si>
  <si>
    <t>182</t>
  </si>
  <si>
    <t>711341564</t>
  </si>
  <si>
    <t>Provedení hydroizolace mostovek pásy přitavením NAIP</t>
  </si>
  <si>
    <t>1077356089</t>
  </si>
  <si>
    <t>Poznámka k položce:
provedení izolace na NK a pod římsami</t>
  </si>
  <si>
    <t>4,0*8,3    "izolace mostovky na pečetící vrstvu - š. x dl.</t>
  </si>
  <si>
    <t>1,5*8,3*2    "přetažení izolace mostovky na stěny rámu (pod úroveň drenáže) - v. x dl. x 2 stěny</t>
  </si>
  <si>
    <t>(1,5+0,8)*4,0    "ochrana izolace pod římsou na NK na vtoku a výtoku - součet š. x dl.</t>
  </si>
  <si>
    <t>183</t>
  </si>
  <si>
    <t>628311160</t>
  </si>
  <si>
    <t>pás těžký asfaltovaný 400/H-PE S40</t>
  </si>
  <si>
    <t>937111302</t>
  </si>
  <si>
    <t>33,2    "izolace mostovky na pečetící vrstvu</t>
  </si>
  <si>
    <t>24,9    "přetažení izolace mostovky na stěny rámu</t>
  </si>
  <si>
    <t>58,1*1,15 'Přepočtené koeficientem množství</t>
  </si>
  <si>
    <t>184</t>
  </si>
  <si>
    <t>628361100</t>
  </si>
  <si>
    <t>pás těžký asfaltovaný  Al S 40</t>
  </si>
  <si>
    <t>-565297102</t>
  </si>
  <si>
    <t>9,2    "pod římsami - asfaltový pás s výztužnou vložkou</t>
  </si>
  <si>
    <t>9,2*1,15 'Přepočtené koeficientem množství</t>
  </si>
  <si>
    <t>185</t>
  </si>
  <si>
    <t>711471053</t>
  </si>
  <si>
    <t>Provedení vodorovné izolace proti tlakové vodě termoplasty volně položenou fólií z nízkolehčeného PE</t>
  </si>
  <si>
    <t>-365581576</t>
  </si>
  <si>
    <t>Poznámka k položce:
provedení těsnící vrstvy za opěrami ze 2 vrstev fólie</t>
  </si>
  <si>
    <t>2,5*7,5*2    "za opěrou O2</t>
  </si>
  <si>
    <t>186</t>
  </si>
  <si>
    <t>693410240</t>
  </si>
  <si>
    <t>geomembrány hydroizolační hladké /tl. 2,5 mm/</t>
  </si>
  <si>
    <t>-2142052465</t>
  </si>
  <si>
    <t>187</t>
  </si>
  <si>
    <t>711491272</t>
  </si>
  <si>
    <t>Provedení izolace proti tlakové vodě svislé z textilií vrstva ochranná</t>
  </si>
  <si>
    <t>149126622</t>
  </si>
  <si>
    <t>Poznámka k položce:
2x ochranná geotextilie - ochrana izolace rubu opěr a křídel zavedena pod úroveň drenážního potrubí</t>
  </si>
  <si>
    <t>(16,7+7,9+((1,0+2,2)*2,12)-0,9*(11,9+2,2+1,0))*2    "rub O1 + ruby křídel u O1 (odečtena plocha základu drenáže) x 2 vrstvy</t>
  </si>
  <si>
    <t>((15,8+4,3+13,0)-0,9*(7,5+2,6+5,0))*2    "rub O2 + ruby křídel u O2 - dtto</t>
  </si>
  <si>
    <t>188</t>
  </si>
  <si>
    <t>693110410</t>
  </si>
  <si>
    <t>geotextilie netkaná min. 300 g/m2</t>
  </si>
  <si>
    <t>-1488890171</t>
  </si>
  <si>
    <t>Poznámka k položce:
Plošná hmotnost: 300 g/m2, Pevnost v tahu (podélně/příčně): 3,0/3,5 kN/m, Statické protržení (CBR): 600 N, Funkce: F, F+S  Šířka: 2 m, Délka nábalu: 50 m</t>
  </si>
  <si>
    <t>74,608*1,05 'Přepočtené koeficientem množství</t>
  </si>
  <si>
    <t>189</t>
  </si>
  <si>
    <t>998711101</t>
  </si>
  <si>
    <t>Přesun hmot tonážní pro izolace proti vodě, vlhkosti a plynům v objektech výšky do 6 m</t>
  </si>
  <si>
    <t>-1892218146</t>
  </si>
  <si>
    <t>190</t>
  </si>
  <si>
    <t>998711192</t>
  </si>
  <si>
    <t>Příplatek k přesunu hmot tonážní 711 za zvětšený přesun do 100 m</t>
  </si>
  <si>
    <t>-1139595767</t>
  </si>
  <si>
    <t>VRN1</t>
  </si>
  <si>
    <t>Průzkumné, geodetické a projektové práce</t>
  </si>
  <si>
    <t>191</t>
  </si>
  <si>
    <t>011314000</t>
  </si>
  <si>
    <t>Archeologický dohled</t>
  </si>
  <si>
    <t>Kč</t>
  </si>
  <si>
    <t>-412495464</t>
  </si>
  <si>
    <t>192</t>
  </si>
  <si>
    <t>012103000a</t>
  </si>
  <si>
    <t>Geodetické práce před výstavbou</t>
  </si>
  <si>
    <t>571531162</t>
  </si>
  <si>
    <t>Poznámka k položce:
zaměření a a ochrana inženýrských sítí před výstavbou a v průběhu výstavby</t>
  </si>
  <si>
    <t>193</t>
  </si>
  <si>
    <t>012103000</t>
  </si>
  <si>
    <t>817352921</t>
  </si>
  <si>
    <t>Poznámka k položce:
zaměření před vybouráním mostu</t>
  </si>
  <si>
    <t>194</t>
  </si>
  <si>
    <t>012203000</t>
  </si>
  <si>
    <t>Geodetické práce při provádění stavby</t>
  </si>
  <si>
    <t>625761831</t>
  </si>
  <si>
    <t>195</t>
  </si>
  <si>
    <t>012303000</t>
  </si>
  <si>
    <t>Geodetické práce po výstavbě</t>
  </si>
  <si>
    <t>634104685</t>
  </si>
  <si>
    <t>Poznámka k položce:
včetně zhotovení geometrického plánu dle skutečného provedení stavby pro oddělení pozemků</t>
  </si>
  <si>
    <t>196</t>
  </si>
  <si>
    <t>013244000</t>
  </si>
  <si>
    <t>Dokumentace pro provádění stavby</t>
  </si>
  <si>
    <t>-1287504153</t>
  </si>
  <si>
    <t>Poznámka k položce:
vč. určení zatížitelnosti mostu do ML
Určení zatížitelnosti bude provedeno výpočtem. Určení zatížitelnosti zajistí zhotovitel v rámci RDS jako podklad pro mostní list.</t>
  </si>
  <si>
    <t>197</t>
  </si>
  <si>
    <t>013254000</t>
  </si>
  <si>
    <t>Dokumentace skutečného provedení stavby</t>
  </si>
  <si>
    <t>-1482428206</t>
  </si>
  <si>
    <t>198</t>
  </si>
  <si>
    <t>030001000</t>
  </si>
  <si>
    <t>-1744258148</t>
  </si>
  <si>
    <t>199</t>
  </si>
  <si>
    <t>034503000</t>
  </si>
  <si>
    <t>Informační tabule na staveništi</t>
  </si>
  <si>
    <t>808168234</t>
  </si>
  <si>
    <t xml:space="preserve">Poznámka k položce:
Informační tabule s názvem stavby, zhotovitele, projektanta, investora, s termínem začátku a dokončení stavby atp...   </t>
  </si>
  <si>
    <t>VRN4</t>
  </si>
  <si>
    <t>Inženýrská činnost</t>
  </si>
  <si>
    <t>200</t>
  </si>
  <si>
    <t>043002000</t>
  </si>
  <si>
    <t>Zkoušky a ostatní měření</t>
  </si>
  <si>
    <t>645586984</t>
  </si>
  <si>
    <t>Poznámka k položce:
Zkoušení konstrukcí a prací nezávislou zkušebnou</t>
  </si>
  <si>
    <t>VRN5</t>
  </si>
  <si>
    <t>Finanční náklady</t>
  </si>
  <si>
    <t>201</t>
  </si>
  <si>
    <t>052002000</t>
  </si>
  <si>
    <t>Finanční rezerva</t>
  </si>
  <si>
    <t>-363392556</t>
  </si>
  <si>
    <t>Poznámka k položce:
Finanční rezerva na nepředvídané práce při rekonstrukcích mostů a bourání starých mostních konstrukcí</t>
  </si>
  <si>
    <t>VRN6</t>
  </si>
  <si>
    <t>Územní vlivy</t>
  </si>
  <si>
    <t>202</t>
  </si>
  <si>
    <t>060001000</t>
  </si>
  <si>
    <t>1056330446</t>
  </si>
  <si>
    <t>VRN7</t>
  </si>
  <si>
    <t>Provozní vlivy</t>
  </si>
  <si>
    <t>203</t>
  </si>
  <si>
    <t>070001000</t>
  </si>
  <si>
    <t>-2136202249</t>
  </si>
  <si>
    <t>SO 320 - Úprava vodoteče</t>
  </si>
  <si>
    <t>111000002R</t>
  </si>
  <si>
    <t>Tvarová a povrchová úprava koryta příkopu</t>
  </si>
  <si>
    <t>1190124951</t>
  </si>
  <si>
    <t xml:space="preserve">Poznámka k položce:
Položka obsahuje zejména:
-       Tvarová úprava koryta příkopu 50 m za zpevněním na výtoku
-       Tvarová úprava formou zemních prací – bez zpevnění
-       Povrch příkopu bude zatravněn hydroosevem (+ zalití)
</t>
  </si>
  <si>
    <t>SO 330 - Přeložka kanalizace</t>
  </si>
  <si>
    <t>870000001R</t>
  </si>
  <si>
    <t>Přeložka stávající kanalizace</t>
  </si>
  <si>
    <t>-1073849337</t>
  </si>
  <si>
    <t xml:space="preserve">Poznámka k položce:
Položka obsahuje zejména:
-       Nové potrubí z PVC DN 400 délky 26 m
-       2 kanalizační šachty průměr 1m s ocelovým poklopem, výška 3 m
-       Betonová chránička DN 600, dl. 12 m
-       Proplach, zkoušky vodotěsnosti a ostatní zkoušky
-       Obnovení kamenné zídky (přezdění na maltu) 4 m2
-       Výkopové práce 
-       Obsyp 26*1*1 m3
-       Zásyp 26*2*1 m3
a ostatní potřebné práce a materiály nutné ke zřízení plně funkčního kanalizačního potrubí </t>
  </si>
  <si>
    <t>SO 340 - Úprava obecního vodovodu</t>
  </si>
  <si>
    <t>870000002R</t>
  </si>
  <si>
    <t>Přeložka stávajícího vodovodu</t>
  </si>
  <si>
    <t>-1943899441</t>
  </si>
  <si>
    <t xml:space="preserve">Poznámka k položce:
Položka obsahuje :
-       Posunutí vodovodu v křižovatce = 20 m nového potrubí DN 90 PVC, se spojkováním 2ks
-       Přeložka vodovodu na vtoku = 28 m nového potrubí DN 90 PVC, se spojkováním 2ks
-       Proplach, zkoušky vodotěsnosti a ostatní zkoušky
-       Výkop 0,5*1,2*(20+28)
-       Zásyp 0,5*1,2*(20+28)
a ostatní potřebné práce a materiály nutné ke zřízení plně funkčního vodovodního potrubí </t>
  </si>
  <si>
    <t>SO 430 - Provizorní přeložka VO</t>
  </si>
  <si>
    <t>741000001R</t>
  </si>
  <si>
    <t>Provizorní přeložka VO a zrušení lampy VO</t>
  </si>
  <si>
    <t>-228492005</t>
  </si>
  <si>
    <t>Poznámka k položce:
Položka obsahuje zejména:
-       Provizorní přeložka na vtoku dl. 22 m, kabel AYKY 4x25 mm2, se spojkováním 2 ks 
-       Provizorní přeložka na výtoku dl. 26 m, kabel AYKY 4x25 mm2, se spojkováním 2ks
-       Chránička KOPOFLEX DN 110 mm, dl. 15 m
-       Zrušení lampy VO
-       Zemní práce v prostoru mimo výkop pro SO 201
a veškeré ostatní potřebné práce a materiály</t>
  </si>
  <si>
    <t>SO 431 - Definitivní přeložka VO</t>
  </si>
  <si>
    <t>741000002R</t>
  </si>
  <si>
    <t>Přeložka VO definitivní, nové lampy VO</t>
  </si>
  <si>
    <t>930814842</t>
  </si>
  <si>
    <t xml:space="preserve">Poznámka k položce:
Položka obsahuje zejména:
-       Definitivní poloha kabelu VO na vtoku dl. 19m, kabel AYKY 4x25 mm2, se spojkováním 2 ks (zavlečení do chráničky v římse)
-       Definitivní poloha kabelu VO na výtoku dl. 18m, kabel AYKY 4x25 mm2, se spojkováním 2 ks (zavlečení do chráničky v římse)
-       Zřízení nové lampy VO, nový stožár lampy, nové osvětlovací těles
-       Zemní práce v prostoru mimo výkop pro SO 201
a veškeré ostatní potřebné práce a materiály nutné pro plně funkční VO
</t>
  </si>
  <si>
    <t>SO 460 - Provizorní přeložka sdělovacího kabelu (oba na výtoku)</t>
  </si>
  <si>
    <t>742000001R</t>
  </si>
  <si>
    <t>Provizorní přeložky sdělovacích kabelů</t>
  </si>
  <si>
    <t>1097549289</t>
  </si>
  <si>
    <t>Poznámka k položce:
Položka obsahuje zejména :
-       Provizorní přeložka sdělovacího kabelu 28 m
-       Provizorní přeložka neprovozovaného kabelu 15 m
-       Zemní práce v prostoru mimo výkop pro SO 201
a veškeré ostatní potřebné práce a materiály</t>
  </si>
  <si>
    <t>SO 461 - Definitivní přeložka sdělovacího kabelu</t>
  </si>
  <si>
    <t>742000002R</t>
  </si>
  <si>
    <t>Definitivní přeložky sdělovacích kabelů</t>
  </si>
  <si>
    <t>1646330015</t>
  </si>
  <si>
    <t xml:space="preserve">Poznámka k položce:
Položka obsahuje zejména :
-       Nový sdělovací kabel dl. 10 m,
-       Chránička DN 50, dl. 10 m – pro neprovozovaný kabel
-       Nový sdělovací kabel dl. 18 m (zavlečení do římsy)
-       Zemní práce v prostoru mimo výkop pro SO 201
a veškeré ostatní potřebné práce a materiály
</t>
  </si>
  <si>
    <t>SO 901 - Provizorní lávka</t>
  </si>
  <si>
    <t>111101101</t>
  </si>
  <si>
    <t>Odstranění travin z celkové plochy do 0,1 ha</t>
  </si>
  <si>
    <t>ha</t>
  </si>
  <si>
    <t>403933435</t>
  </si>
  <si>
    <t>113107122</t>
  </si>
  <si>
    <t>Odstranění podkladu pl do 50 m2 z kameniva drceného tl 200 mm</t>
  </si>
  <si>
    <t>-1812365730</t>
  </si>
  <si>
    <t>Poznámka k položce:
odstranění vrstev ŠD tl. 150 mm z provizorních konstrukcí po dokončení stavby, s naložením</t>
  </si>
  <si>
    <t>1,5*2,5*3+2,5*2,5    "podklad provizorních opěr lávek dle podélných řezů</t>
  </si>
  <si>
    <t>1,5*31,5    "ŠD z provizorní cesty pro pěší  dle pol. 564851111</t>
  </si>
  <si>
    <t>121101101</t>
  </si>
  <si>
    <t>Sejmutí ornice s přemístěním na vzdálenost do 50 m</t>
  </si>
  <si>
    <t>1255546846</t>
  </si>
  <si>
    <t>Poznámka k položce:
zřízení provizorní cesty pro pěší - sejmutí ornice v tl. 150 mm s přemístěním a uložením na hromady do vzd. 50 m</t>
  </si>
  <si>
    <t>0,15*1,5*31,5    "pro provizorní cestu - tl. x š. x dl.</t>
  </si>
  <si>
    <t>122101401</t>
  </si>
  <si>
    <t>Vykopávky v zemníku na suchu v hornině tř. 1 a 2 objem do 100 m3</t>
  </si>
  <si>
    <t>1473519212</t>
  </si>
  <si>
    <t>Poznámka k položce:
vykopávka ornice z hromad pro zpětné ohumusování s naložením</t>
  </si>
  <si>
    <t>800758620</t>
  </si>
  <si>
    <t>Poznámka k položce:
výkop pro provizorní opěry ze silničních panelů vč. přemístění a uložení na hromady v blízkosti dočasných lávek pro zpětné použití</t>
  </si>
  <si>
    <t>0,45*(1,5*2,5)*3</t>
  </si>
  <si>
    <t>1134009762</t>
  </si>
  <si>
    <t>1675452802</t>
  </si>
  <si>
    <t>Poznámka k položce:
zpětný zásyp jam po odstranění provizorních opěr lávek po dokončení stavby - úprava terénu do původního nebo upraveného stavu
Bude použita zemina z hromad</t>
  </si>
  <si>
    <t>-1723597238</t>
  </si>
  <si>
    <t>Poznámka k položce:
uvedení terénu po dokončení stavby do původního stavu - zpětné zatravnění</t>
  </si>
  <si>
    <t>-1607015033</t>
  </si>
  <si>
    <t>47,25*0,025 'Přepočtené koeficientem množství</t>
  </si>
  <si>
    <t>-960673678</t>
  </si>
  <si>
    <t>2079753979</t>
  </si>
  <si>
    <t>-1357294605</t>
  </si>
  <si>
    <t>47,25*0,03 'Přepočtené koeficientem množství</t>
  </si>
  <si>
    <t>181111131</t>
  </si>
  <si>
    <t>Plošná úprava terénu do 500 m2 zemina tř 1 až 4 nerovnosti do 200 mm v rovinně a svahu do 1:5</t>
  </si>
  <si>
    <t>593526397</t>
  </si>
  <si>
    <t>Poznámka k položce:
zřízení provizorní cesty pro pěší - urovnání terénu se zhutněním</t>
  </si>
  <si>
    <t xml:space="preserve">1,5*31,5    "dle půdorysu - š. x dl. </t>
  </si>
  <si>
    <t>181301102</t>
  </si>
  <si>
    <t>Rozprostření ornice tl vrstvy do 150 mm pl do 500 m2 v rovině nebo ve svahu do 1:5</t>
  </si>
  <si>
    <t>-1975785259</t>
  </si>
  <si>
    <t>Poznámka k položce:
uvedení terénu po dokončení stavby do původního stavu - zpětné ohumusování v tl. 150 mm</t>
  </si>
  <si>
    <t>181305111</t>
  </si>
  <si>
    <t>Převrstvení ornice na skládce</t>
  </si>
  <si>
    <t>-365791466</t>
  </si>
  <si>
    <t>275121001</t>
  </si>
  <si>
    <t>Hranice podpěrná dočasná ze ŽB silničních dílců pl do 3 m2 hl 0,5 m - zřízení</t>
  </si>
  <si>
    <t>-1807530001</t>
  </si>
  <si>
    <t>Poznámka k položce:
provizorní opěry pro lávky pro pěší vč. podkladní vrstvy ze ŠD v tl. 150 mm</t>
  </si>
  <si>
    <t>593811350</t>
  </si>
  <si>
    <t>panel silniční IZD 37/10 200x100x15 cm</t>
  </si>
  <si>
    <t>-2119058252</t>
  </si>
  <si>
    <t>Poznámka k položce:
opotřebení silničních panelů dočasně zabudovaných je oceněno ve specifikaci jako 0,5 násobek pořizovací ceny materiálu</t>
  </si>
  <si>
    <t>2+3+2+2    "dle podél.řezu</t>
  </si>
  <si>
    <t>275121002</t>
  </si>
  <si>
    <t>Hranice podpěrná dočasná ze ŽB silničních dílců pl do 3 m2 hl 0,5 m - odstranění</t>
  </si>
  <si>
    <t>516537357</t>
  </si>
  <si>
    <t>Poznámka k položce:
odstranění provizorních opěr pro lávky pro pěší</t>
  </si>
  <si>
    <t>348170001R</t>
  </si>
  <si>
    <t>Dodávka a osazení trubkového ocelového zábradlí na provizorní lávky</t>
  </si>
  <si>
    <t>508345817</t>
  </si>
  <si>
    <t xml:space="preserve">Poznámka k položce:
trubkové celové zábradlí se dvěma madly vč. kompletní PKO, ukotvení nebo přivaření ke konstrukci lávky a vč. ostatních potřebných prací a materiálů
</t>
  </si>
  <si>
    <t xml:space="preserve">4,0*2*2 </t>
  </si>
  <si>
    <t>421941111</t>
  </si>
  <si>
    <t>Zřízení podlahy z plechu na mostnicích, chodnících nebo revizních lávkách</t>
  </si>
  <si>
    <t>-1288290476</t>
  </si>
  <si>
    <t>Poznámka k položce:
podlaha provizorních lávek plechová</t>
  </si>
  <si>
    <t>1,5*4,0*2    "š. x dl. x 2 lávky</t>
  </si>
  <si>
    <t>136000001R</t>
  </si>
  <si>
    <t>Plechová podlaha mostu</t>
  </si>
  <si>
    <t>-1625269244</t>
  </si>
  <si>
    <t>Poznámka k položce:
Kompletní dodávka podlahy (NK) ocelových provizorních lávek z plechu tl. 5 mm s výstupky nebo jiným protiskluzným opatřením vč. kompletní PKO, vč. podélných a příčných ocelových výztuh a ukotvení k provizorním opěrám ze silničních panelů
váha cca 43 kg/m2 (množství násobeno koef. 0,043)</t>
  </si>
  <si>
    <t>12*0,043 'Přepočtené koeficientem množství</t>
  </si>
  <si>
    <t>421941512</t>
  </si>
  <si>
    <t>Demontáž podlahových plechů s výztuhami na mostech</t>
  </si>
  <si>
    <t>-727153890</t>
  </si>
  <si>
    <t>Poznámka k položce:
odkoupí zhotovitel vč. odvozu</t>
  </si>
  <si>
    <t>423181111</t>
  </si>
  <si>
    <t>Dřevěná trámová mostní konstrukce z měkkých hranolů</t>
  </si>
  <si>
    <t>192363298</t>
  </si>
  <si>
    <t xml:space="preserve">Poznámka k položce:
podkladní dřevěný trámek pod lešenářské podlážky </t>
  </si>
  <si>
    <t>0,1*0,15*2,0    "odměřeno z podél. řezu</t>
  </si>
  <si>
    <t>564851111</t>
  </si>
  <si>
    <t>Podklad ze štěrkodrtě ŠD tl 150 mm</t>
  </si>
  <si>
    <t>1040775820</t>
  </si>
  <si>
    <t>Poznámka k položce:
zřízení provizorní cesty pro pěší ze ŠD vč. zhutněním</t>
  </si>
  <si>
    <t>949211111</t>
  </si>
  <si>
    <t>Montáž lešeňové podlahy s příčníky pro trubková lešení v do 10 m</t>
  </si>
  <si>
    <t>-1589544584</t>
  </si>
  <si>
    <t>1,5*2,5    "lešenářské podlážky pro vstup na provizorní lávku - odměřeno z podél.řezu</t>
  </si>
  <si>
    <t>949211211</t>
  </si>
  <si>
    <t>Příplatek k lešeňové podlaze s příčníky pro trubková lešení za první a ZKD den použití</t>
  </si>
  <si>
    <t>1392973722</t>
  </si>
  <si>
    <t>3,75*365*2</t>
  </si>
  <si>
    <t>949211811</t>
  </si>
  <si>
    <t>Demontáž lešeňové podlahy s příčníky pro trubková lešení v do 10 m</t>
  </si>
  <si>
    <t>-1173574378</t>
  </si>
  <si>
    <t>961065412</t>
  </si>
  <si>
    <t>Bourání mostovek ze dřeva měkkého z hranolů základů</t>
  </si>
  <si>
    <t>1773532314</t>
  </si>
  <si>
    <t xml:space="preserve">Poznámka k položce:
odstranění podkladního dřevěného trámku pod lešenářskou podlážkou - odveze zhotovitel na vlastní náklady </t>
  </si>
  <si>
    <t>966075142R</t>
  </si>
  <si>
    <t>1757682748</t>
  </si>
  <si>
    <t>Poznámka k položce:
demontáž trubkového zábradlí z provizorních lávek - kovové zábradlí odkoupí zhotovitel vč. odvozu</t>
  </si>
  <si>
    <t>-455379922</t>
  </si>
  <si>
    <t>Poznámka k položce:
odvoz odstraněné ŠD z provizorních konstrukcí na skládku po dokončení stavby, se složením</t>
  </si>
  <si>
    <t>2113174521</t>
  </si>
  <si>
    <t>Poznámka k položce:
odvoz ŠD na skládku do celk. vzdálenosti 20 km (násobeno koef. 19)</t>
  </si>
  <si>
    <t>19,514*19 'Přepočtené koeficientem množství</t>
  </si>
  <si>
    <t>-434046750</t>
  </si>
  <si>
    <t>998212111</t>
  </si>
  <si>
    <t>Přesun hmot pro mosty zděné, monolitické betonové nebo ocelové v do 20 m</t>
  </si>
  <si>
    <t>-818208092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</si>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</sst>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  <protection locked="0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5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" customHeight="1">
      <c r="AR2" s="383"/>
      <c r="AS2" s="383"/>
      <c r="AT2" s="383"/>
      <c r="AU2" s="383"/>
      <c r="AV2" s="383"/>
      <c r="AW2" s="383"/>
      <c r="AX2" s="383"/>
      <c r="AY2" s="383"/>
      <c r="AZ2" s="383"/>
      <c r="BA2" s="383"/>
      <c r="BB2" s="383"/>
      <c r="BC2" s="383"/>
      <c r="BD2" s="383"/>
      <c r="BE2" s="383"/>
      <c r="BS2" s="24" t="s">
        <v>8</v>
      </c>
      <c r="BT2" s="24" t="s">
        <v>9</v>
      </c>
    </row>
    <row r="3" spans="1:74" ht="6.9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8" t="s">
        <v>16</v>
      </c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29"/>
      <c r="AQ5" s="31"/>
      <c r="BE5" s="346" t="s">
        <v>17</v>
      </c>
      <c r="BS5" s="24" t="s">
        <v>8</v>
      </c>
    </row>
    <row r="6" spans="1:74" ht="36.9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0" t="s">
        <v>19</v>
      </c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29"/>
      <c r="AQ6" s="31"/>
      <c r="BE6" s="347"/>
      <c r="BS6" s="24" t="s">
        <v>8</v>
      </c>
    </row>
    <row r="7" spans="1:74" ht="14.4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23</v>
      </c>
      <c r="AO7" s="29"/>
      <c r="AP7" s="29"/>
      <c r="AQ7" s="31"/>
      <c r="BE7" s="347"/>
      <c r="BS7" s="24" t="s">
        <v>8</v>
      </c>
    </row>
    <row r="8" spans="1:74" ht="14.4" customHeight="1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8" t="s">
        <v>27</v>
      </c>
      <c r="AO8" s="29"/>
      <c r="AP8" s="29"/>
      <c r="AQ8" s="31"/>
      <c r="BE8" s="347"/>
      <c r="BS8" s="24" t="s">
        <v>8</v>
      </c>
    </row>
    <row r="9" spans="1:74" ht="29.2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34" t="s">
        <v>28</v>
      </c>
      <c r="AL9" s="29"/>
      <c r="AM9" s="29"/>
      <c r="AN9" s="39" t="s">
        <v>29</v>
      </c>
      <c r="AO9" s="29"/>
      <c r="AP9" s="29"/>
      <c r="AQ9" s="31"/>
      <c r="BE9" s="347"/>
      <c r="BS9" s="24" t="s">
        <v>8</v>
      </c>
    </row>
    <row r="10" spans="1:74" ht="14.4" customHeight="1">
      <c r="B10" s="28"/>
      <c r="C10" s="29"/>
      <c r="D10" s="37" t="s">
        <v>30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31</v>
      </c>
      <c r="AL10" s="29"/>
      <c r="AM10" s="29"/>
      <c r="AN10" s="35" t="s">
        <v>32</v>
      </c>
      <c r="AO10" s="29"/>
      <c r="AP10" s="29"/>
      <c r="AQ10" s="31"/>
      <c r="BE10" s="347"/>
      <c r="BS10" s="24" t="s">
        <v>8</v>
      </c>
    </row>
    <row r="11" spans="1:74" ht="18.45" customHeight="1">
      <c r="B11" s="28"/>
      <c r="C11" s="29"/>
      <c r="D11" s="29"/>
      <c r="E11" s="35" t="s">
        <v>33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34</v>
      </c>
      <c r="AL11" s="29"/>
      <c r="AM11" s="29"/>
      <c r="AN11" s="35" t="s">
        <v>32</v>
      </c>
      <c r="AO11" s="29"/>
      <c r="AP11" s="29"/>
      <c r="AQ11" s="31"/>
      <c r="BE11" s="347"/>
      <c r="BS11" s="24" t="s">
        <v>8</v>
      </c>
    </row>
    <row r="12" spans="1:74" ht="6.9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7"/>
      <c r="BS12" s="24" t="s">
        <v>8</v>
      </c>
    </row>
    <row r="13" spans="1:74" ht="14.4" customHeight="1">
      <c r="B13" s="28"/>
      <c r="C13" s="29"/>
      <c r="D13" s="37" t="s">
        <v>35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31</v>
      </c>
      <c r="AL13" s="29"/>
      <c r="AM13" s="29"/>
      <c r="AN13" s="40" t="s">
        <v>36</v>
      </c>
      <c r="AO13" s="29"/>
      <c r="AP13" s="29"/>
      <c r="AQ13" s="31"/>
      <c r="BE13" s="347"/>
      <c r="BS13" s="24" t="s">
        <v>8</v>
      </c>
    </row>
    <row r="14" spans="1:74" ht="13.2">
      <c r="B14" s="28"/>
      <c r="C14" s="29"/>
      <c r="D14" s="29"/>
      <c r="E14" s="351" t="s">
        <v>36</v>
      </c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7" t="s">
        <v>34</v>
      </c>
      <c r="AL14" s="29"/>
      <c r="AM14" s="29"/>
      <c r="AN14" s="40" t="s">
        <v>36</v>
      </c>
      <c r="AO14" s="29"/>
      <c r="AP14" s="29"/>
      <c r="AQ14" s="31"/>
      <c r="BE14" s="347"/>
      <c r="BS14" s="24" t="s">
        <v>8</v>
      </c>
    </row>
    <row r="15" spans="1:74" ht="6.9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7"/>
      <c r="BS15" s="24" t="s">
        <v>6</v>
      </c>
    </row>
    <row r="16" spans="1:74" ht="14.4" customHeight="1">
      <c r="B16" s="28"/>
      <c r="C16" s="29"/>
      <c r="D16" s="37" t="s">
        <v>37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31</v>
      </c>
      <c r="AL16" s="29"/>
      <c r="AM16" s="29"/>
      <c r="AN16" s="35" t="s">
        <v>38</v>
      </c>
      <c r="AO16" s="29"/>
      <c r="AP16" s="29"/>
      <c r="AQ16" s="31"/>
      <c r="BE16" s="347"/>
      <c r="BS16" s="24" t="s">
        <v>6</v>
      </c>
    </row>
    <row r="17" spans="2:71" ht="18.45" customHeight="1">
      <c r="B17" s="28"/>
      <c r="C17" s="29"/>
      <c r="D17" s="29"/>
      <c r="E17" s="35" t="s">
        <v>39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34</v>
      </c>
      <c r="AL17" s="29"/>
      <c r="AM17" s="29"/>
      <c r="AN17" s="35" t="s">
        <v>40</v>
      </c>
      <c r="AO17" s="29"/>
      <c r="AP17" s="29"/>
      <c r="AQ17" s="31"/>
      <c r="BE17" s="347"/>
      <c r="BS17" s="24" t="s">
        <v>41</v>
      </c>
    </row>
    <row r="18" spans="2:71" ht="6.9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7"/>
      <c r="BS18" s="24" t="s">
        <v>8</v>
      </c>
    </row>
    <row r="19" spans="2:71" ht="14.4" customHeight="1">
      <c r="B19" s="28"/>
      <c r="C19" s="29"/>
      <c r="D19" s="37" t="s">
        <v>42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7"/>
      <c r="BS19" s="24" t="s">
        <v>8</v>
      </c>
    </row>
    <row r="20" spans="2:71" ht="16.5" customHeight="1">
      <c r="B20" s="28"/>
      <c r="C20" s="29"/>
      <c r="D20" s="29"/>
      <c r="E20" s="353" t="s">
        <v>32</v>
      </c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53"/>
      <c r="W20" s="353"/>
      <c r="X20" s="353"/>
      <c r="Y20" s="353"/>
      <c r="Z20" s="353"/>
      <c r="AA20" s="353"/>
      <c r="AB20" s="353"/>
      <c r="AC20" s="353"/>
      <c r="AD20" s="353"/>
      <c r="AE20" s="353"/>
      <c r="AF20" s="353"/>
      <c r="AG20" s="353"/>
      <c r="AH20" s="353"/>
      <c r="AI20" s="353"/>
      <c r="AJ20" s="353"/>
      <c r="AK20" s="353"/>
      <c r="AL20" s="353"/>
      <c r="AM20" s="353"/>
      <c r="AN20" s="353"/>
      <c r="AO20" s="29"/>
      <c r="AP20" s="29"/>
      <c r="AQ20" s="31"/>
      <c r="BE20" s="347"/>
      <c r="BS20" s="24" t="s">
        <v>41</v>
      </c>
    </row>
    <row r="21" spans="2:71" ht="6.9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7"/>
    </row>
    <row r="22" spans="2:71" ht="6.9" customHeight="1">
      <c r="B22" s="28"/>
      <c r="C22" s="29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9"/>
      <c r="AQ22" s="31"/>
      <c r="BE22" s="347"/>
    </row>
    <row r="23" spans="2:71" s="1" customFormat="1" ht="25.95" customHeight="1">
      <c r="B23" s="42"/>
      <c r="C23" s="43"/>
      <c r="D23" s="44" t="s">
        <v>43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354">
        <f>ROUND(AG51,2)</f>
        <v>0</v>
      </c>
      <c r="AL23" s="355"/>
      <c r="AM23" s="355"/>
      <c r="AN23" s="355"/>
      <c r="AO23" s="355"/>
      <c r="AP23" s="43"/>
      <c r="AQ23" s="46"/>
      <c r="BE23" s="347"/>
    </row>
    <row r="24" spans="2:71" s="1" customFormat="1" ht="6.9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6"/>
      <c r="BE24" s="347"/>
    </row>
    <row r="25" spans="2:71" s="1" customFormat="1" ht="12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356" t="s">
        <v>44</v>
      </c>
      <c r="M25" s="356"/>
      <c r="N25" s="356"/>
      <c r="O25" s="356"/>
      <c r="P25" s="43"/>
      <c r="Q25" s="43"/>
      <c r="R25" s="43"/>
      <c r="S25" s="43"/>
      <c r="T25" s="43"/>
      <c r="U25" s="43"/>
      <c r="V25" s="43"/>
      <c r="W25" s="356" t="s">
        <v>45</v>
      </c>
      <c r="X25" s="356"/>
      <c r="Y25" s="356"/>
      <c r="Z25" s="356"/>
      <c r="AA25" s="356"/>
      <c r="AB25" s="356"/>
      <c r="AC25" s="356"/>
      <c r="AD25" s="356"/>
      <c r="AE25" s="356"/>
      <c r="AF25" s="43"/>
      <c r="AG25" s="43"/>
      <c r="AH25" s="43"/>
      <c r="AI25" s="43"/>
      <c r="AJ25" s="43"/>
      <c r="AK25" s="356" t="s">
        <v>46</v>
      </c>
      <c r="AL25" s="356"/>
      <c r="AM25" s="356"/>
      <c r="AN25" s="356"/>
      <c r="AO25" s="356"/>
      <c r="AP25" s="43"/>
      <c r="AQ25" s="46"/>
      <c r="BE25" s="347"/>
    </row>
    <row r="26" spans="2:71" s="2" customFormat="1" ht="14.4" customHeight="1">
      <c r="B26" s="48"/>
      <c r="C26" s="49"/>
      <c r="D26" s="50" t="s">
        <v>47</v>
      </c>
      <c r="E26" s="49"/>
      <c r="F26" s="50" t="s">
        <v>48</v>
      </c>
      <c r="G26" s="49"/>
      <c r="H26" s="49"/>
      <c r="I26" s="49"/>
      <c r="J26" s="49"/>
      <c r="K26" s="49"/>
      <c r="L26" s="357">
        <v>0.21</v>
      </c>
      <c r="M26" s="358"/>
      <c r="N26" s="358"/>
      <c r="O26" s="358"/>
      <c r="P26" s="49"/>
      <c r="Q26" s="49"/>
      <c r="R26" s="49"/>
      <c r="S26" s="49"/>
      <c r="T26" s="49"/>
      <c r="U26" s="49"/>
      <c r="V26" s="49"/>
      <c r="W26" s="359">
        <f>ROUND(AZ51,2)</f>
        <v>0</v>
      </c>
      <c r="X26" s="358"/>
      <c r="Y26" s="358"/>
      <c r="Z26" s="358"/>
      <c r="AA26" s="358"/>
      <c r="AB26" s="358"/>
      <c r="AC26" s="358"/>
      <c r="AD26" s="358"/>
      <c r="AE26" s="358"/>
      <c r="AF26" s="49"/>
      <c r="AG26" s="49"/>
      <c r="AH26" s="49"/>
      <c r="AI26" s="49"/>
      <c r="AJ26" s="49"/>
      <c r="AK26" s="359">
        <f>ROUND(AV51,2)</f>
        <v>0</v>
      </c>
      <c r="AL26" s="358"/>
      <c r="AM26" s="358"/>
      <c r="AN26" s="358"/>
      <c r="AO26" s="358"/>
      <c r="AP26" s="49"/>
      <c r="AQ26" s="51"/>
      <c r="BE26" s="347"/>
    </row>
    <row r="27" spans="2:71" s="2" customFormat="1" ht="14.4" customHeight="1">
      <c r="B27" s="48"/>
      <c r="C27" s="49"/>
      <c r="D27" s="49"/>
      <c r="E27" s="49"/>
      <c r="F27" s="50" t="s">
        <v>49</v>
      </c>
      <c r="G27" s="49"/>
      <c r="H27" s="49"/>
      <c r="I27" s="49"/>
      <c r="J27" s="49"/>
      <c r="K27" s="49"/>
      <c r="L27" s="357">
        <v>0.15</v>
      </c>
      <c r="M27" s="358"/>
      <c r="N27" s="358"/>
      <c r="O27" s="358"/>
      <c r="P27" s="49"/>
      <c r="Q27" s="49"/>
      <c r="R27" s="49"/>
      <c r="S27" s="49"/>
      <c r="T27" s="49"/>
      <c r="U27" s="49"/>
      <c r="V27" s="49"/>
      <c r="W27" s="359">
        <f>ROUND(BA51,2)</f>
        <v>0</v>
      </c>
      <c r="X27" s="358"/>
      <c r="Y27" s="358"/>
      <c r="Z27" s="358"/>
      <c r="AA27" s="358"/>
      <c r="AB27" s="358"/>
      <c r="AC27" s="358"/>
      <c r="AD27" s="358"/>
      <c r="AE27" s="358"/>
      <c r="AF27" s="49"/>
      <c r="AG27" s="49"/>
      <c r="AH27" s="49"/>
      <c r="AI27" s="49"/>
      <c r="AJ27" s="49"/>
      <c r="AK27" s="359">
        <f>ROUND(AW51,2)</f>
        <v>0</v>
      </c>
      <c r="AL27" s="358"/>
      <c r="AM27" s="358"/>
      <c r="AN27" s="358"/>
      <c r="AO27" s="358"/>
      <c r="AP27" s="49"/>
      <c r="AQ27" s="51"/>
      <c r="BE27" s="347"/>
    </row>
    <row r="28" spans="2:71" s="2" customFormat="1" ht="14.4" hidden="1" customHeight="1">
      <c r="B28" s="48"/>
      <c r="C28" s="49"/>
      <c r="D28" s="49"/>
      <c r="E28" s="49"/>
      <c r="F28" s="50" t="s">
        <v>50</v>
      </c>
      <c r="G28" s="49"/>
      <c r="H28" s="49"/>
      <c r="I28" s="49"/>
      <c r="J28" s="49"/>
      <c r="K28" s="49"/>
      <c r="L28" s="357">
        <v>0.21</v>
      </c>
      <c r="M28" s="358"/>
      <c r="N28" s="358"/>
      <c r="O28" s="358"/>
      <c r="P28" s="49"/>
      <c r="Q28" s="49"/>
      <c r="R28" s="49"/>
      <c r="S28" s="49"/>
      <c r="T28" s="49"/>
      <c r="U28" s="49"/>
      <c r="V28" s="49"/>
      <c r="W28" s="359">
        <f>ROUND(BB51,2)</f>
        <v>0</v>
      </c>
      <c r="X28" s="358"/>
      <c r="Y28" s="358"/>
      <c r="Z28" s="358"/>
      <c r="AA28" s="358"/>
      <c r="AB28" s="358"/>
      <c r="AC28" s="358"/>
      <c r="AD28" s="358"/>
      <c r="AE28" s="358"/>
      <c r="AF28" s="49"/>
      <c r="AG28" s="49"/>
      <c r="AH28" s="49"/>
      <c r="AI28" s="49"/>
      <c r="AJ28" s="49"/>
      <c r="AK28" s="359">
        <v>0</v>
      </c>
      <c r="AL28" s="358"/>
      <c r="AM28" s="358"/>
      <c r="AN28" s="358"/>
      <c r="AO28" s="358"/>
      <c r="AP28" s="49"/>
      <c r="AQ28" s="51"/>
      <c r="BE28" s="347"/>
    </row>
    <row r="29" spans="2:71" s="2" customFormat="1" ht="14.4" hidden="1" customHeight="1">
      <c r="B29" s="48"/>
      <c r="C29" s="49"/>
      <c r="D29" s="49"/>
      <c r="E29" s="49"/>
      <c r="F29" s="50" t="s">
        <v>51</v>
      </c>
      <c r="G29" s="49"/>
      <c r="H29" s="49"/>
      <c r="I29" s="49"/>
      <c r="J29" s="49"/>
      <c r="K29" s="49"/>
      <c r="L29" s="357">
        <v>0.15</v>
      </c>
      <c r="M29" s="358"/>
      <c r="N29" s="358"/>
      <c r="O29" s="358"/>
      <c r="P29" s="49"/>
      <c r="Q29" s="49"/>
      <c r="R29" s="49"/>
      <c r="S29" s="49"/>
      <c r="T29" s="49"/>
      <c r="U29" s="49"/>
      <c r="V29" s="49"/>
      <c r="W29" s="359">
        <f>ROUND(BC51,2)</f>
        <v>0</v>
      </c>
      <c r="X29" s="358"/>
      <c r="Y29" s="358"/>
      <c r="Z29" s="358"/>
      <c r="AA29" s="358"/>
      <c r="AB29" s="358"/>
      <c r="AC29" s="358"/>
      <c r="AD29" s="358"/>
      <c r="AE29" s="358"/>
      <c r="AF29" s="49"/>
      <c r="AG29" s="49"/>
      <c r="AH29" s="49"/>
      <c r="AI29" s="49"/>
      <c r="AJ29" s="49"/>
      <c r="AK29" s="359">
        <v>0</v>
      </c>
      <c r="AL29" s="358"/>
      <c r="AM29" s="358"/>
      <c r="AN29" s="358"/>
      <c r="AO29" s="358"/>
      <c r="AP29" s="49"/>
      <c r="AQ29" s="51"/>
      <c r="BE29" s="347"/>
    </row>
    <row r="30" spans="2:71" s="2" customFormat="1" ht="14.4" hidden="1" customHeight="1">
      <c r="B30" s="48"/>
      <c r="C30" s="49"/>
      <c r="D30" s="49"/>
      <c r="E30" s="49"/>
      <c r="F30" s="50" t="s">
        <v>52</v>
      </c>
      <c r="G30" s="49"/>
      <c r="H30" s="49"/>
      <c r="I30" s="49"/>
      <c r="J30" s="49"/>
      <c r="K30" s="49"/>
      <c r="L30" s="357">
        <v>0</v>
      </c>
      <c r="M30" s="358"/>
      <c r="N30" s="358"/>
      <c r="O30" s="358"/>
      <c r="P30" s="49"/>
      <c r="Q30" s="49"/>
      <c r="R30" s="49"/>
      <c r="S30" s="49"/>
      <c r="T30" s="49"/>
      <c r="U30" s="49"/>
      <c r="V30" s="49"/>
      <c r="W30" s="359">
        <f>ROUND(BD51,2)</f>
        <v>0</v>
      </c>
      <c r="X30" s="358"/>
      <c r="Y30" s="358"/>
      <c r="Z30" s="358"/>
      <c r="AA30" s="358"/>
      <c r="AB30" s="358"/>
      <c r="AC30" s="358"/>
      <c r="AD30" s="358"/>
      <c r="AE30" s="358"/>
      <c r="AF30" s="49"/>
      <c r="AG30" s="49"/>
      <c r="AH30" s="49"/>
      <c r="AI30" s="49"/>
      <c r="AJ30" s="49"/>
      <c r="AK30" s="359">
        <v>0</v>
      </c>
      <c r="AL30" s="358"/>
      <c r="AM30" s="358"/>
      <c r="AN30" s="358"/>
      <c r="AO30" s="358"/>
      <c r="AP30" s="49"/>
      <c r="AQ30" s="51"/>
      <c r="BE30" s="347"/>
    </row>
    <row r="31" spans="2:71" s="1" customFormat="1" ht="6.9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6"/>
      <c r="BE31" s="347"/>
    </row>
    <row r="32" spans="2:71" s="1" customFormat="1" ht="25.95" customHeight="1">
      <c r="B32" s="42"/>
      <c r="C32" s="52"/>
      <c r="D32" s="53" t="s">
        <v>53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5" t="s">
        <v>54</v>
      </c>
      <c r="U32" s="54"/>
      <c r="V32" s="54"/>
      <c r="W32" s="54"/>
      <c r="X32" s="360" t="s">
        <v>55</v>
      </c>
      <c r="Y32" s="361"/>
      <c r="Z32" s="361"/>
      <c r="AA32" s="361"/>
      <c r="AB32" s="361"/>
      <c r="AC32" s="54"/>
      <c r="AD32" s="54"/>
      <c r="AE32" s="54"/>
      <c r="AF32" s="54"/>
      <c r="AG32" s="54"/>
      <c r="AH32" s="54"/>
      <c r="AI32" s="54"/>
      <c r="AJ32" s="54"/>
      <c r="AK32" s="362">
        <f>SUM(AK23:AK30)</f>
        <v>0</v>
      </c>
      <c r="AL32" s="361"/>
      <c r="AM32" s="361"/>
      <c r="AN32" s="361"/>
      <c r="AO32" s="363"/>
      <c r="AP32" s="52"/>
      <c r="AQ32" s="56"/>
      <c r="BE32" s="347"/>
    </row>
    <row r="33" spans="2:56" s="1" customFormat="1" ht="6.9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6"/>
    </row>
    <row r="34" spans="2:56" s="1" customFormat="1" ht="6.9" customHeight="1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9"/>
    </row>
    <row r="38" spans="2:56" s="1" customFormat="1" ht="6.9" customHeight="1">
      <c r="B38" s="60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2"/>
    </row>
    <row r="39" spans="2:56" s="1" customFormat="1" ht="36.9" customHeight="1">
      <c r="B39" s="42"/>
      <c r="C39" s="63" t="s">
        <v>56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2"/>
    </row>
    <row r="40" spans="2:56" s="1" customFormat="1" ht="6.9" customHeight="1">
      <c r="B40" s="42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2"/>
    </row>
    <row r="41" spans="2:56" s="3" customFormat="1" ht="14.4" customHeight="1">
      <c r="B41" s="65"/>
      <c r="C41" s="66" t="s">
        <v>15</v>
      </c>
      <c r="D41" s="67"/>
      <c r="E41" s="67"/>
      <c r="F41" s="67"/>
      <c r="G41" s="67"/>
      <c r="H41" s="67"/>
      <c r="I41" s="67"/>
      <c r="J41" s="67"/>
      <c r="K41" s="67"/>
      <c r="L41" s="67" t="str">
        <f>K5</f>
        <v>Molitorov</v>
      </c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8"/>
    </row>
    <row r="42" spans="2:56" s="4" customFormat="1" ht="36.9" customHeight="1">
      <c r="B42" s="69"/>
      <c r="C42" s="70" t="s">
        <v>18</v>
      </c>
      <c r="D42" s="71"/>
      <c r="E42" s="71"/>
      <c r="F42" s="71"/>
      <c r="G42" s="71"/>
      <c r="H42" s="71"/>
      <c r="I42" s="71"/>
      <c r="J42" s="71"/>
      <c r="K42" s="71"/>
      <c r="L42" s="364" t="str">
        <f>K6</f>
        <v>III/33420 Molitorov, most ev. č. 33420-1</v>
      </c>
      <c r="M42" s="365"/>
      <c r="N42" s="365"/>
      <c r="O42" s="365"/>
      <c r="P42" s="365"/>
      <c r="Q42" s="365"/>
      <c r="R42" s="365"/>
      <c r="S42" s="365"/>
      <c r="T42" s="365"/>
      <c r="U42" s="365"/>
      <c r="V42" s="365"/>
      <c r="W42" s="365"/>
      <c r="X42" s="365"/>
      <c r="Y42" s="365"/>
      <c r="Z42" s="365"/>
      <c r="AA42" s="365"/>
      <c r="AB42" s="365"/>
      <c r="AC42" s="365"/>
      <c r="AD42" s="365"/>
      <c r="AE42" s="365"/>
      <c r="AF42" s="365"/>
      <c r="AG42" s="365"/>
      <c r="AH42" s="365"/>
      <c r="AI42" s="365"/>
      <c r="AJ42" s="365"/>
      <c r="AK42" s="365"/>
      <c r="AL42" s="365"/>
      <c r="AM42" s="365"/>
      <c r="AN42" s="365"/>
      <c r="AO42" s="365"/>
      <c r="AP42" s="71"/>
      <c r="AQ42" s="71"/>
      <c r="AR42" s="72"/>
    </row>
    <row r="43" spans="2:56" s="1" customFormat="1" ht="6.9" customHeight="1">
      <c r="B43" s="42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2"/>
    </row>
    <row r="44" spans="2:56" s="1" customFormat="1" ht="13.2">
      <c r="B44" s="42"/>
      <c r="C44" s="66" t="s">
        <v>24</v>
      </c>
      <c r="D44" s="64"/>
      <c r="E44" s="64"/>
      <c r="F44" s="64"/>
      <c r="G44" s="64"/>
      <c r="H44" s="64"/>
      <c r="I44" s="64"/>
      <c r="J44" s="64"/>
      <c r="K44" s="64"/>
      <c r="L44" s="73" t="str">
        <f>IF(K8="","",K8)</f>
        <v>Kouřim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6" t="s">
        <v>26</v>
      </c>
      <c r="AJ44" s="64"/>
      <c r="AK44" s="64"/>
      <c r="AL44" s="64"/>
      <c r="AM44" s="366" t="str">
        <f>IF(AN8= "","",AN8)</f>
        <v>20. 12. 2017</v>
      </c>
      <c r="AN44" s="366"/>
      <c r="AO44" s="64"/>
      <c r="AP44" s="64"/>
      <c r="AQ44" s="64"/>
      <c r="AR44" s="62"/>
    </row>
    <row r="45" spans="2:56" s="1" customFormat="1" ht="6.9" customHeight="1">
      <c r="B45" s="42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2"/>
    </row>
    <row r="46" spans="2:56" s="1" customFormat="1" ht="13.2">
      <c r="B46" s="42"/>
      <c r="C46" s="66" t="s">
        <v>30</v>
      </c>
      <c r="D46" s="64"/>
      <c r="E46" s="64"/>
      <c r="F46" s="64"/>
      <c r="G46" s="64"/>
      <c r="H46" s="64"/>
      <c r="I46" s="64"/>
      <c r="J46" s="64"/>
      <c r="K46" s="64"/>
      <c r="L46" s="67" t="str">
        <f>IF(E11= "","",E11)</f>
        <v>Středočeský kraj</v>
      </c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6" t="s">
        <v>37</v>
      </c>
      <c r="AJ46" s="64"/>
      <c r="AK46" s="64"/>
      <c r="AL46" s="64"/>
      <c r="AM46" s="367" t="str">
        <f>IF(E17="","",E17)</f>
        <v>VPÚ DECO PRAHA  a.s.</v>
      </c>
      <c r="AN46" s="367"/>
      <c r="AO46" s="367"/>
      <c r="AP46" s="367"/>
      <c r="AQ46" s="64"/>
      <c r="AR46" s="62"/>
      <c r="AS46" s="368" t="s">
        <v>57</v>
      </c>
      <c r="AT46" s="369"/>
      <c r="AU46" s="75"/>
      <c r="AV46" s="75"/>
      <c r="AW46" s="75"/>
      <c r="AX46" s="75"/>
      <c r="AY46" s="75"/>
      <c r="AZ46" s="75"/>
      <c r="BA46" s="75"/>
      <c r="BB46" s="75"/>
      <c r="BC46" s="75"/>
      <c r="BD46" s="76"/>
    </row>
    <row r="47" spans="2:56" s="1" customFormat="1" ht="13.2">
      <c r="B47" s="42"/>
      <c r="C47" s="66" t="s">
        <v>35</v>
      </c>
      <c r="D47" s="64"/>
      <c r="E47" s="64"/>
      <c r="F47" s="64"/>
      <c r="G47" s="64"/>
      <c r="H47" s="64"/>
      <c r="I47" s="64"/>
      <c r="J47" s="64"/>
      <c r="K47" s="64"/>
      <c r="L47" s="67" t="str">
        <f>IF(E14= "Vyplň údaj","",E14)</f>
        <v/>
      </c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2"/>
      <c r="AS47" s="370"/>
      <c r="AT47" s="371"/>
      <c r="AU47" s="77"/>
      <c r="AV47" s="77"/>
      <c r="AW47" s="77"/>
      <c r="AX47" s="77"/>
      <c r="AY47" s="77"/>
      <c r="AZ47" s="77"/>
      <c r="BA47" s="77"/>
      <c r="BB47" s="77"/>
      <c r="BC47" s="77"/>
      <c r="BD47" s="78"/>
    </row>
    <row r="48" spans="2:56" s="1" customFormat="1" ht="10.8" customHeight="1">
      <c r="B48" s="42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2"/>
      <c r="AS48" s="372"/>
      <c r="AT48" s="373"/>
      <c r="AU48" s="43"/>
      <c r="AV48" s="43"/>
      <c r="AW48" s="43"/>
      <c r="AX48" s="43"/>
      <c r="AY48" s="43"/>
      <c r="AZ48" s="43"/>
      <c r="BA48" s="43"/>
      <c r="BB48" s="43"/>
      <c r="BC48" s="43"/>
      <c r="BD48" s="79"/>
    </row>
    <row r="49" spans="1:91" s="1" customFormat="1" ht="29.25" customHeight="1">
      <c r="B49" s="42"/>
      <c r="C49" s="374" t="s">
        <v>58</v>
      </c>
      <c r="D49" s="375"/>
      <c r="E49" s="375"/>
      <c r="F49" s="375"/>
      <c r="G49" s="375"/>
      <c r="H49" s="80"/>
      <c r="I49" s="376" t="s">
        <v>59</v>
      </c>
      <c r="J49" s="375"/>
      <c r="K49" s="375"/>
      <c r="L49" s="375"/>
      <c r="M49" s="375"/>
      <c r="N49" s="375"/>
      <c r="O49" s="375"/>
      <c r="P49" s="375"/>
      <c r="Q49" s="375"/>
      <c r="R49" s="375"/>
      <c r="S49" s="375"/>
      <c r="T49" s="375"/>
      <c r="U49" s="375"/>
      <c r="V49" s="375"/>
      <c r="W49" s="375"/>
      <c r="X49" s="375"/>
      <c r="Y49" s="375"/>
      <c r="Z49" s="375"/>
      <c r="AA49" s="375"/>
      <c r="AB49" s="375"/>
      <c r="AC49" s="375"/>
      <c r="AD49" s="375"/>
      <c r="AE49" s="375"/>
      <c r="AF49" s="375"/>
      <c r="AG49" s="377" t="s">
        <v>60</v>
      </c>
      <c r="AH49" s="375"/>
      <c r="AI49" s="375"/>
      <c r="AJ49" s="375"/>
      <c r="AK49" s="375"/>
      <c r="AL49" s="375"/>
      <c r="AM49" s="375"/>
      <c r="AN49" s="376" t="s">
        <v>61</v>
      </c>
      <c r="AO49" s="375"/>
      <c r="AP49" s="375"/>
      <c r="AQ49" s="81" t="s">
        <v>62</v>
      </c>
      <c r="AR49" s="62"/>
      <c r="AS49" s="82" t="s">
        <v>63</v>
      </c>
      <c r="AT49" s="83" t="s">
        <v>64</v>
      </c>
      <c r="AU49" s="83" t="s">
        <v>65</v>
      </c>
      <c r="AV49" s="83" t="s">
        <v>66</v>
      </c>
      <c r="AW49" s="83" t="s">
        <v>67</v>
      </c>
      <c r="AX49" s="83" t="s">
        <v>68</v>
      </c>
      <c r="AY49" s="83" t="s">
        <v>69</v>
      </c>
      <c r="AZ49" s="83" t="s">
        <v>70</v>
      </c>
      <c r="BA49" s="83" t="s">
        <v>71</v>
      </c>
      <c r="BB49" s="83" t="s">
        <v>72</v>
      </c>
      <c r="BC49" s="83" t="s">
        <v>73</v>
      </c>
      <c r="BD49" s="84" t="s">
        <v>74</v>
      </c>
    </row>
    <row r="50" spans="1:91" s="1" customFormat="1" ht="10.8" customHeight="1">
      <c r="B50" s="42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2"/>
      <c r="AS50" s="85"/>
      <c r="AT50" s="86"/>
      <c r="AU50" s="86"/>
      <c r="AV50" s="86"/>
      <c r="AW50" s="86"/>
      <c r="AX50" s="86"/>
      <c r="AY50" s="86"/>
      <c r="AZ50" s="86"/>
      <c r="BA50" s="86"/>
      <c r="BB50" s="86"/>
      <c r="BC50" s="86"/>
      <c r="BD50" s="87"/>
    </row>
    <row r="51" spans="1:91" s="4" customFormat="1" ht="32.4" customHeight="1">
      <c r="B51" s="69"/>
      <c r="C51" s="88" t="s">
        <v>75</v>
      </c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381">
        <f>ROUND(SUM(AG52:AG63),2)</f>
        <v>0</v>
      </c>
      <c r="AH51" s="381"/>
      <c r="AI51" s="381"/>
      <c r="AJ51" s="381"/>
      <c r="AK51" s="381"/>
      <c r="AL51" s="381"/>
      <c r="AM51" s="381"/>
      <c r="AN51" s="382">
        <f t="shared" ref="AN51:AN63" si="0">SUM(AG51,AT51)</f>
        <v>0</v>
      </c>
      <c r="AO51" s="382"/>
      <c r="AP51" s="382"/>
      <c r="AQ51" s="90" t="s">
        <v>32</v>
      </c>
      <c r="AR51" s="72"/>
      <c r="AS51" s="91">
        <f>ROUND(SUM(AS52:AS63),2)</f>
        <v>0</v>
      </c>
      <c r="AT51" s="92">
        <f t="shared" ref="AT51:AT63" si="1">ROUND(SUM(AV51:AW51),2)</f>
        <v>0</v>
      </c>
      <c r="AU51" s="93">
        <f>ROUND(SUM(AU52:AU63),5)</f>
        <v>0</v>
      </c>
      <c r="AV51" s="92">
        <f>ROUND(AZ51*L26,2)</f>
        <v>0</v>
      </c>
      <c r="AW51" s="92">
        <f>ROUND(BA51*L27,2)</f>
        <v>0</v>
      </c>
      <c r="AX51" s="92">
        <f>ROUND(BB51*L26,2)</f>
        <v>0</v>
      </c>
      <c r="AY51" s="92">
        <f>ROUND(BC51*L27,2)</f>
        <v>0</v>
      </c>
      <c r="AZ51" s="92">
        <f>ROUND(SUM(AZ52:AZ63),2)</f>
        <v>0</v>
      </c>
      <c r="BA51" s="92">
        <f>ROUND(SUM(BA52:BA63),2)</f>
        <v>0</v>
      </c>
      <c r="BB51" s="92">
        <f>ROUND(SUM(BB52:BB63),2)</f>
        <v>0</v>
      </c>
      <c r="BC51" s="92">
        <f>ROUND(SUM(BC52:BC63),2)</f>
        <v>0</v>
      </c>
      <c r="BD51" s="94">
        <f>ROUND(SUM(BD52:BD63),2)</f>
        <v>0</v>
      </c>
      <c r="BS51" s="95" t="s">
        <v>76</v>
      </c>
      <c r="BT51" s="95" t="s">
        <v>77</v>
      </c>
      <c r="BU51" s="96" t="s">
        <v>78</v>
      </c>
      <c r="BV51" s="95" t="s">
        <v>79</v>
      </c>
      <c r="BW51" s="95" t="s">
        <v>7</v>
      </c>
      <c r="BX51" s="95" t="s">
        <v>80</v>
      </c>
      <c r="CL51" s="95" t="s">
        <v>21</v>
      </c>
    </row>
    <row r="52" spans="1:91" s="5" customFormat="1" ht="16.5" customHeight="1">
      <c r="A52" s="97" t="s">
        <v>81</v>
      </c>
      <c r="B52" s="98"/>
      <c r="C52" s="99"/>
      <c r="D52" s="380" t="s">
        <v>82</v>
      </c>
      <c r="E52" s="380"/>
      <c r="F52" s="380"/>
      <c r="G52" s="380"/>
      <c r="H52" s="380"/>
      <c r="I52" s="100"/>
      <c r="J52" s="380" t="s">
        <v>83</v>
      </c>
      <c r="K52" s="380"/>
      <c r="L52" s="380"/>
      <c r="M52" s="380"/>
      <c r="N52" s="380"/>
      <c r="O52" s="380"/>
      <c r="P52" s="380"/>
      <c r="Q52" s="380"/>
      <c r="R52" s="380"/>
      <c r="S52" s="380"/>
      <c r="T52" s="380"/>
      <c r="U52" s="380"/>
      <c r="V52" s="380"/>
      <c r="W52" s="380"/>
      <c r="X52" s="380"/>
      <c r="Y52" s="380"/>
      <c r="Z52" s="380"/>
      <c r="AA52" s="380"/>
      <c r="AB52" s="380"/>
      <c r="AC52" s="380"/>
      <c r="AD52" s="380"/>
      <c r="AE52" s="380"/>
      <c r="AF52" s="380"/>
      <c r="AG52" s="378">
        <f>'SO 020 - Příprava území'!J27</f>
        <v>0</v>
      </c>
      <c r="AH52" s="379"/>
      <c r="AI52" s="379"/>
      <c r="AJ52" s="379"/>
      <c r="AK52" s="379"/>
      <c r="AL52" s="379"/>
      <c r="AM52" s="379"/>
      <c r="AN52" s="378">
        <f t="shared" si="0"/>
        <v>0</v>
      </c>
      <c r="AO52" s="379"/>
      <c r="AP52" s="379"/>
      <c r="AQ52" s="101" t="s">
        <v>84</v>
      </c>
      <c r="AR52" s="102"/>
      <c r="AS52" s="103">
        <v>0</v>
      </c>
      <c r="AT52" s="104">
        <f t="shared" si="1"/>
        <v>0</v>
      </c>
      <c r="AU52" s="105">
        <f>'SO 020 - Příprava území'!P76</f>
        <v>0</v>
      </c>
      <c r="AV52" s="104">
        <f>'SO 020 - Příprava území'!J30</f>
        <v>0</v>
      </c>
      <c r="AW52" s="104">
        <f>'SO 020 - Příprava území'!J31</f>
        <v>0</v>
      </c>
      <c r="AX52" s="104">
        <f>'SO 020 - Příprava území'!J32</f>
        <v>0</v>
      </c>
      <c r="AY52" s="104">
        <f>'SO 020 - Příprava území'!J33</f>
        <v>0</v>
      </c>
      <c r="AZ52" s="104">
        <f>'SO 020 - Příprava území'!F30</f>
        <v>0</v>
      </c>
      <c r="BA52" s="104">
        <f>'SO 020 - Příprava území'!F31</f>
        <v>0</v>
      </c>
      <c r="BB52" s="104">
        <f>'SO 020 - Příprava území'!F32</f>
        <v>0</v>
      </c>
      <c r="BC52" s="104">
        <f>'SO 020 - Příprava území'!F33</f>
        <v>0</v>
      </c>
      <c r="BD52" s="106">
        <f>'SO 020 - Příprava území'!F34</f>
        <v>0</v>
      </c>
      <c r="BT52" s="107" t="s">
        <v>85</v>
      </c>
      <c r="BV52" s="107" t="s">
        <v>79</v>
      </c>
      <c r="BW52" s="107" t="s">
        <v>86</v>
      </c>
      <c r="BX52" s="107" t="s">
        <v>7</v>
      </c>
      <c r="CL52" s="107" t="s">
        <v>87</v>
      </c>
      <c r="CM52" s="107" t="s">
        <v>88</v>
      </c>
    </row>
    <row r="53" spans="1:91" s="5" customFormat="1" ht="16.5" customHeight="1">
      <c r="A53" s="97" t="s">
        <v>81</v>
      </c>
      <c r="B53" s="98"/>
      <c r="C53" s="99"/>
      <c r="D53" s="380" t="s">
        <v>89</v>
      </c>
      <c r="E53" s="380"/>
      <c r="F53" s="380"/>
      <c r="G53" s="380"/>
      <c r="H53" s="380"/>
      <c r="I53" s="100"/>
      <c r="J53" s="380" t="s">
        <v>90</v>
      </c>
      <c r="K53" s="380"/>
      <c r="L53" s="380"/>
      <c r="M53" s="380"/>
      <c r="N53" s="380"/>
      <c r="O53" s="380"/>
      <c r="P53" s="380"/>
      <c r="Q53" s="380"/>
      <c r="R53" s="380"/>
      <c r="S53" s="380"/>
      <c r="T53" s="380"/>
      <c r="U53" s="380"/>
      <c r="V53" s="380"/>
      <c r="W53" s="380"/>
      <c r="X53" s="380"/>
      <c r="Y53" s="380"/>
      <c r="Z53" s="380"/>
      <c r="AA53" s="380"/>
      <c r="AB53" s="380"/>
      <c r="AC53" s="380"/>
      <c r="AD53" s="380"/>
      <c r="AE53" s="380"/>
      <c r="AF53" s="380"/>
      <c r="AG53" s="378">
        <f>'SO 182 - DIO'!J27</f>
        <v>0</v>
      </c>
      <c r="AH53" s="379"/>
      <c r="AI53" s="379"/>
      <c r="AJ53" s="379"/>
      <c r="AK53" s="379"/>
      <c r="AL53" s="379"/>
      <c r="AM53" s="379"/>
      <c r="AN53" s="378">
        <f t="shared" si="0"/>
        <v>0</v>
      </c>
      <c r="AO53" s="379"/>
      <c r="AP53" s="379"/>
      <c r="AQ53" s="101" t="s">
        <v>84</v>
      </c>
      <c r="AR53" s="102"/>
      <c r="AS53" s="103">
        <v>0</v>
      </c>
      <c r="AT53" s="104">
        <f t="shared" si="1"/>
        <v>0</v>
      </c>
      <c r="AU53" s="105">
        <f>'SO 182 - DIO'!P80</f>
        <v>0</v>
      </c>
      <c r="AV53" s="104">
        <f>'SO 182 - DIO'!J30</f>
        <v>0</v>
      </c>
      <c r="AW53" s="104">
        <f>'SO 182 - DIO'!J31</f>
        <v>0</v>
      </c>
      <c r="AX53" s="104">
        <f>'SO 182 - DIO'!J32</f>
        <v>0</v>
      </c>
      <c r="AY53" s="104">
        <f>'SO 182 - DIO'!J33</f>
        <v>0</v>
      </c>
      <c r="AZ53" s="104">
        <f>'SO 182 - DIO'!F30</f>
        <v>0</v>
      </c>
      <c r="BA53" s="104">
        <f>'SO 182 - DIO'!F31</f>
        <v>0</v>
      </c>
      <c r="BB53" s="104">
        <f>'SO 182 - DIO'!F32</f>
        <v>0</v>
      </c>
      <c r="BC53" s="104">
        <f>'SO 182 - DIO'!F33</f>
        <v>0</v>
      </c>
      <c r="BD53" s="106">
        <f>'SO 182 - DIO'!F34</f>
        <v>0</v>
      </c>
      <c r="BT53" s="107" t="s">
        <v>85</v>
      </c>
      <c r="BV53" s="107" t="s">
        <v>79</v>
      </c>
      <c r="BW53" s="107" t="s">
        <v>91</v>
      </c>
      <c r="BX53" s="107" t="s">
        <v>7</v>
      </c>
      <c r="CL53" s="107" t="s">
        <v>32</v>
      </c>
      <c r="CM53" s="107" t="s">
        <v>88</v>
      </c>
    </row>
    <row r="54" spans="1:91" s="5" customFormat="1" ht="16.5" customHeight="1">
      <c r="A54" s="97" t="s">
        <v>81</v>
      </c>
      <c r="B54" s="98"/>
      <c r="C54" s="99"/>
      <c r="D54" s="380" t="s">
        <v>92</v>
      </c>
      <c r="E54" s="380"/>
      <c r="F54" s="380"/>
      <c r="G54" s="380"/>
      <c r="H54" s="380"/>
      <c r="I54" s="100"/>
      <c r="J54" s="380" t="s">
        <v>93</v>
      </c>
      <c r="K54" s="380"/>
      <c r="L54" s="380"/>
      <c r="M54" s="380"/>
      <c r="N54" s="380"/>
      <c r="O54" s="380"/>
      <c r="P54" s="380"/>
      <c r="Q54" s="380"/>
      <c r="R54" s="380"/>
      <c r="S54" s="380"/>
      <c r="T54" s="380"/>
      <c r="U54" s="380"/>
      <c r="V54" s="380"/>
      <c r="W54" s="380"/>
      <c r="X54" s="380"/>
      <c r="Y54" s="380"/>
      <c r="Z54" s="380"/>
      <c r="AA54" s="380"/>
      <c r="AB54" s="380"/>
      <c r="AC54" s="380"/>
      <c r="AD54" s="380"/>
      <c r="AE54" s="380"/>
      <c r="AF54" s="380"/>
      <c r="AG54" s="378">
        <f>'SO 186 - Stavební úpravy ...'!J27</f>
        <v>0</v>
      </c>
      <c r="AH54" s="379"/>
      <c r="AI54" s="379"/>
      <c r="AJ54" s="379"/>
      <c r="AK54" s="379"/>
      <c r="AL54" s="379"/>
      <c r="AM54" s="379"/>
      <c r="AN54" s="378">
        <f t="shared" si="0"/>
        <v>0</v>
      </c>
      <c r="AO54" s="379"/>
      <c r="AP54" s="379"/>
      <c r="AQ54" s="101" t="s">
        <v>84</v>
      </c>
      <c r="AR54" s="102"/>
      <c r="AS54" s="103">
        <v>0</v>
      </c>
      <c r="AT54" s="104">
        <f t="shared" si="1"/>
        <v>0</v>
      </c>
      <c r="AU54" s="105">
        <f>'SO 186 - Stavební úpravy ...'!P84</f>
        <v>0</v>
      </c>
      <c r="AV54" s="104">
        <f>'SO 186 - Stavební úpravy ...'!J30</f>
        <v>0</v>
      </c>
      <c r="AW54" s="104">
        <f>'SO 186 - Stavební úpravy ...'!J31</f>
        <v>0</v>
      </c>
      <c r="AX54" s="104">
        <f>'SO 186 - Stavební úpravy ...'!J32</f>
        <v>0</v>
      </c>
      <c r="AY54" s="104">
        <f>'SO 186 - Stavební úpravy ...'!J33</f>
        <v>0</v>
      </c>
      <c r="AZ54" s="104">
        <f>'SO 186 - Stavební úpravy ...'!F30</f>
        <v>0</v>
      </c>
      <c r="BA54" s="104">
        <f>'SO 186 - Stavební úpravy ...'!F31</f>
        <v>0</v>
      </c>
      <c r="BB54" s="104">
        <f>'SO 186 - Stavební úpravy ...'!F32</f>
        <v>0</v>
      </c>
      <c r="BC54" s="104">
        <f>'SO 186 - Stavební úpravy ...'!F33</f>
        <v>0</v>
      </c>
      <c r="BD54" s="106">
        <f>'SO 186 - Stavební úpravy ...'!F34</f>
        <v>0</v>
      </c>
      <c r="BT54" s="107" t="s">
        <v>85</v>
      </c>
      <c r="BV54" s="107" t="s">
        <v>79</v>
      </c>
      <c r="BW54" s="107" t="s">
        <v>94</v>
      </c>
      <c r="BX54" s="107" t="s">
        <v>7</v>
      </c>
      <c r="CL54" s="107" t="s">
        <v>32</v>
      </c>
      <c r="CM54" s="107" t="s">
        <v>88</v>
      </c>
    </row>
    <row r="55" spans="1:91" s="5" customFormat="1" ht="16.5" customHeight="1">
      <c r="A55" s="97" t="s">
        <v>81</v>
      </c>
      <c r="B55" s="98"/>
      <c r="C55" s="99"/>
      <c r="D55" s="380" t="s">
        <v>95</v>
      </c>
      <c r="E55" s="380"/>
      <c r="F55" s="380"/>
      <c r="G55" s="380"/>
      <c r="H55" s="380"/>
      <c r="I55" s="100"/>
      <c r="J55" s="380" t="s">
        <v>96</v>
      </c>
      <c r="K55" s="380"/>
      <c r="L55" s="380"/>
      <c r="M55" s="380"/>
      <c r="N55" s="380"/>
      <c r="O55" s="380"/>
      <c r="P55" s="380"/>
      <c r="Q55" s="380"/>
      <c r="R55" s="380"/>
      <c r="S55" s="380"/>
      <c r="T55" s="380"/>
      <c r="U55" s="380"/>
      <c r="V55" s="380"/>
      <c r="W55" s="380"/>
      <c r="X55" s="380"/>
      <c r="Y55" s="380"/>
      <c r="Z55" s="380"/>
      <c r="AA55" s="380"/>
      <c r="AB55" s="380"/>
      <c r="AC55" s="380"/>
      <c r="AD55" s="380"/>
      <c r="AE55" s="380"/>
      <c r="AF55" s="380"/>
      <c r="AG55" s="378">
        <f>'SO 201 - Most ev.č. 33420-1'!J27</f>
        <v>0</v>
      </c>
      <c r="AH55" s="379"/>
      <c r="AI55" s="379"/>
      <c r="AJ55" s="379"/>
      <c r="AK55" s="379"/>
      <c r="AL55" s="379"/>
      <c r="AM55" s="379"/>
      <c r="AN55" s="378">
        <f t="shared" si="0"/>
        <v>0</v>
      </c>
      <c r="AO55" s="379"/>
      <c r="AP55" s="379"/>
      <c r="AQ55" s="101" t="s">
        <v>84</v>
      </c>
      <c r="AR55" s="102"/>
      <c r="AS55" s="103">
        <v>0</v>
      </c>
      <c r="AT55" s="104">
        <f t="shared" si="1"/>
        <v>0</v>
      </c>
      <c r="AU55" s="105">
        <f>'SO 201 - Most ev.č. 33420-1'!P96</f>
        <v>0</v>
      </c>
      <c r="AV55" s="104">
        <f>'SO 201 - Most ev.č. 33420-1'!J30</f>
        <v>0</v>
      </c>
      <c r="AW55" s="104">
        <f>'SO 201 - Most ev.č. 33420-1'!J31</f>
        <v>0</v>
      </c>
      <c r="AX55" s="104">
        <f>'SO 201 - Most ev.č. 33420-1'!J32</f>
        <v>0</v>
      </c>
      <c r="AY55" s="104">
        <f>'SO 201 - Most ev.č. 33420-1'!J33</f>
        <v>0</v>
      </c>
      <c r="AZ55" s="104">
        <f>'SO 201 - Most ev.č. 33420-1'!F30</f>
        <v>0</v>
      </c>
      <c r="BA55" s="104">
        <f>'SO 201 - Most ev.č. 33420-1'!F31</f>
        <v>0</v>
      </c>
      <c r="BB55" s="104">
        <f>'SO 201 - Most ev.č. 33420-1'!F32</f>
        <v>0</v>
      </c>
      <c r="BC55" s="104">
        <f>'SO 201 - Most ev.č. 33420-1'!F33</f>
        <v>0</v>
      </c>
      <c r="BD55" s="106">
        <f>'SO 201 - Most ev.č. 33420-1'!F34</f>
        <v>0</v>
      </c>
      <c r="BT55" s="107" t="s">
        <v>85</v>
      </c>
      <c r="BV55" s="107" t="s">
        <v>79</v>
      </c>
      <c r="BW55" s="107" t="s">
        <v>97</v>
      </c>
      <c r="BX55" s="107" t="s">
        <v>7</v>
      </c>
      <c r="CL55" s="107" t="s">
        <v>98</v>
      </c>
      <c r="CM55" s="107" t="s">
        <v>88</v>
      </c>
    </row>
    <row r="56" spans="1:91" s="5" customFormat="1" ht="16.5" customHeight="1">
      <c r="A56" s="97" t="s">
        <v>81</v>
      </c>
      <c r="B56" s="98"/>
      <c r="C56" s="99"/>
      <c r="D56" s="380" t="s">
        <v>99</v>
      </c>
      <c r="E56" s="380"/>
      <c r="F56" s="380"/>
      <c r="G56" s="380"/>
      <c r="H56" s="380"/>
      <c r="I56" s="100"/>
      <c r="J56" s="380" t="s">
        <v>100</v>
      </c>
      <c r="K56" s="380"/>
      <c r="L56" s="380"/>
      <c r="M56" s="380"/>
      <c r="N56" s="380"/>
      <c r="O56" s="380"/>
      <c r="P56" s="380"/>
      <c r="Q56" s="380"/>
      <c r="R56" s="380"/>
      <c r="S56" s="380"/>
      <c r="T56" s="380"/>
      <c r="U56" s="380"/>
      <c r="V56" s="380"/>
      <c r="W56" s="380"/>
      <c r="X56" s="380"/>
      <c r="Y56" s="380"/>
      <c r="Z56" s="380"/>
      <c r="AA56" s="380"/>
      <c r="AB56" s="380"/>
      <c r="AC56" s="380"/>
      <c r="AD56" s="380"/>
      <c r="AE56" s="380"/>
      <c r="AF56" s="380"/>
      <c r="AG56" s="378">
        <f>'SO 320 - Úprava vodoteče'!J27</f>
        <v>0</v>
      </c>
      <c r="AH56" s="379"/>
      <c r="AI56" s="379"/>
      <c r="AJ56" s="379"/>
      <c r="AK56" s="379"/>
      <c r="AL56" s="379"/>
      <c r="AM56" s="379"/>
      <c r="AN56" s="378">
        <f t="shared" si="0"/>
        <v>0</v>
      </c>
      <c r="AO56" s="379"/>
      <c r="AP56" s="379"/>
      <c r="AQ56" s="101" t="s">
        <v>84</v>
      </c>
      <c r="AR56" s="102"/>
      <c r="AS56" s="103">
        <v>0</v>
      </c>
      <c r="AT56" s="104">
        <f t="shared" si="1"/>
        <v>0</v>
      </c>
      <c r="AU56" s="105">
        <f>'SO 320 - Úprava vodoteče'!P76</f>
        <v>0</v>
      </c>
      <c r="AV56" s="104">
        <f>'SO 320 - Úprava vodoteče'!J30</f>
        <v>0</v>
      </c>
      <c r="AW56" s="104">
        <f>'SO 320 - Úprava vodoteče'!J31</f>
        <v>0</v>
      </c>
      <c r="AX56" s="104">
        <f>'SO 320 - Úprava vodoteče'!J32</f>
        <v>0</v>
      </c>
      <c r="AY56" s="104">
        <f>'SO 320 - Úprava vodoteče'!J33</f>
        <v>0</v>
      </c>
      <c r="AZ56" s="104">
        <f>'SO 320 - Úprava vodoteče'!F30</f>
        <v>0</v>
      </c>
      <c r="BA56" s="104">
        <f>'SO 320 - Úprava vodoteče'!F31</f>
        <v>0</v>
      </c>
      <c r="BB56" s="104">
        <f>'SO 320 - Úprava vodoteče'!F32</f>
        <v>0</v>
      </c>
      <c r="BC56" s="104">
        <f>'SO 320 - Úprava vodoteče'!F33</f>
        <v>0</v>
      </c>
      <c r="BD56" s="106">
        <f>'SO 320 - Úprava vodoteče'!F34</f>
        <v>0</v>
      </c>
      <c r="BT56" s="107" t="s">
        <v>85</v>
      </c>
      <c r="BV56" s="107" t="s">
        <v>79</v>
      </c>
      <c r="BW56" s="107" t="s">
        <v>101</v>
      </c>
      <c r="BX56" s="107" t="s">
        <v>7</v>
      </c>
      <c r="CL56" s="107" t="s">
        <v>102</v>
      </c>
      <c r="CM56" s="107" t="s">
        <v>88</v>
      </c>
    </row>
    <row r="57" spans="1:91" s="5" customFormat="1" ht="16.5" customHeight="1">
      <c r="A57" s="97" t="s">
        <v>81</v>
      </c>
      <c r="B57" s="98"/>
      <c r="C57" s="99"/>
      <c r="D57" s="380" t="s">
        <v>103</v>
      </c>
      <c r="E57" s="380"/>
      <c r="F57" s="380"/>
      <c r="G57" s="380"/>
      <c r="H57" s="380"/>
      <c r="I57" s="100"/>
      <c r="J57" s="380" t="s">
        <v>104</v>
      </c>
      <c r="K57" s="380"/>
      <c r="L57" s="380"/>
      <c r="M57" s="380"/>
      <c r="N57" s="380"/>
      <c r="O57" s="380"/>
      <c r="P57" s="380"/>
      <c r="Q57" s="380"/>
      <c r="R57" s="380"/>
      <c r="S57" s="380"/>
      <c r="T57" s="380"/>
      <c r="U57" s="380"/>
      <c r="V57" s="380"/>
      <c r="W57" s="380"/>
      <c r="X57" s="380"/>
      <c r="Y57" s="380"/>
      <c r="Z57" s="380"/>
      <c r="AA57" s="380"/>
      <c r="AB57" s="380"/>
      <c r="AC57" s="380"/>
      <c r="AD57" s="380"/>
      <c r="AE57" s="380"/>
      <c r="AF57" s="380"/>
      <c r="AG57" s="378">
        <f>'SO 330 - Přeložka kanalizace'!J27</f>
        <v>0</v>
      </c>
      <c r="AH57" s="379"/>
      <c r="AI57" s="379"/>
      <c r="AJ57" s="379"/>
      <c r="AK57" s="379"/>
      <c r="AL57" s="379"/>
      <c r="AM57" s="379"/>
      <c r="AN57" s="378">
        <f t="shared" si="0"/>
        <v>0</v>
      </c>
      <c r="AO57" s="379"/>
      <c r="AP57" s="379"/>
      <c r="AQ57" s="101" t="s">
        <v>84</v>
      </c>
      <c r="AR57" s="102"/>
      <c r="AS57" s="103">
        <v>0</v>
      </c>
      <c r="AT57" s="104">
        <f t="shared" si="1"/>
        <v>0</v>
      </c>
      <c r="AU57" s="105">
        <f>'SO 330 - Přeložka kanalizace'!P76</f>
        <v>0</v>
      </c>
      <c r="AV57" s="104">
        <f>'SO 330 - Přeložka kanalizace'!J30</f>
        <v>0</v>
      </c>
      <c r="AW57" s="104">
        <f>'SO 330 - Přeložka kanalizace'!J31</f>
        <v>0</v>
      </c>
      <c r="AX57" s="104">
        <f>'SO 330 - Přeložka kanalizace'!J32</f>
        <v>0</v>
      </c>
      <c r="AY57" s="104">
        <f>'SO 330 - Přeložka kanalizace'!J33</f>
        <v>0</v>
      </c>
      <c r="AZ57" s="104">
        <f>'SO 330 - Přeložka kanalizace'!F30</f>
        <v>0</v>
      </c>
      <c r="BA57" s="104">
        <f>'SO 330 - Přeložka kanalizace'!F31</f>
        <v>0</v>
      </c>
      <c r="BB57" s="104">
        <f>'SO 330 - Přeložka kanalizace'!F32</f>
        <v>0</v>
      </c>
      <c r="BC57" s="104">
        <f>'SO 330 - Přeložka kanalizace'!F33</f>
        <v>0</v>
      </c>
      <c r="BD57" s="106">
        <f>'SO 330 - Přeložka kanalizace'!F34</f>
        <v>0</v>
      </c>
      <c r="BT57" s="107" t="s">
        <v>85</v>
      </c>
      <c r="BV57" s="107" t="s">
        <v>79</v>
      </c>
      <c r="BW57" s="107" t="s">
        <v>105</v>
      </c>
      <c r="BX57" s="107" t="s">
        <v>7</v>
      </c>
      <c r="CL57" s="107" t="s">
        <v>106</v>
      </c>
      <c r="CM57" s="107" t="s">
        <v>88</v>
      </c>
    </row>
    <row r="58" spans="1:91" s="5" customFormat="1" ht="16.5" customHeight="1">
      <c r="A58" s="97" t="s">
        <v>81</v>
      </c>
      <c r="B58" s="98"/>
      <c r="C58" s="99"/>
      <c r="D58" s="380" t="s">
        <v>107</v>
      </c>
      <c r="E58" s="380"/>
      <c r="F58" s="380"/>
      <c r="G58" s="380"/>
      <c r="H58" s="380"/>
      <c r="I58" s="100"/>
      <c r="J58" s="380" t="s">
        <v>108</v>
      </c>
      <c r="K58" s="380"/>
      <c r="L58" s="380"/>
      <c r="M58" s="380"/>
      <c r="N58" s="380"/>
      <c r="O58" s="380"/>
      <c r="P58" s="380"/>
      <c r="Q58" s="380"/>
      <c r="R58" s="380"/>
      <c r="S58" s="380"/>
      <c r="T58" s="380"/>
      <c r="U58" s="380"/>
      <c r="V58" s="380"/>
      <c r="W58" s="380"/>
      <c r="X58" s="380"/>
      <c r="Y58" s="380"/>
      <c r="Z58" s="380"/>
      <c r="AA58" s="380"/>
      <c r="AB58" s="380"/>
      <c r="AC58" s="380"/>
      <c r="AD58" s="380"/>
      <c r="AE58" s="380"/>
      <c r="AF58" s="380"/>
      <c r="AG58" s="378">
        <f>'SO 340 - Úprava obecního ...'!J27</f>
        <v>0</v>
      </c>
      <c r="AH58" s="379"/>
      <c r="AI58" s="379"/>
      <c r="AJ58" s="379"/>
      <c r="AK58" s="379"/>
      <c r="AL58" s="379"/>
      <c r="AM58" s="379"/>
      <c r="AN58" s="378">
        <f t="shared" si="0"/>
        <v>0</v>
      </c>
      <c r="AO58" s="379"/>
      <c r="AP58" s="379"/>
      <c r="AQ58" s="101" t="s">
        <v>84</v>
      </c>
      <c r="AR58" s="102"/>
      <c r="AS58" s="103">
        <v>0</v>
      </c>
      <c r="AT58" s="104">
        <f t="shared" si="1"/>
        <v>0</v>
      </c>
      <c r="AU58" s="105">
        <f>'SO 340 - Úprava obecního ...'!P76</f>
        <v>0</v>
      </c>
      <c r="AV58" s="104">
        <f>'SO 340 - Úprava obecního ...'!J30</f>
        <v>0</v>
      </c>
      <c r="AW58" s="104">
        <f>'SO 340 - Úprava obecního ...'!J31</f>
        <v>0</v>
      </c>
      <c r="AX58" s="104">
        <f>'SO 340 - Úprava obecního ...'!J32</f>
        <v>0</v>
      </c>
      <c r="AY58" s="104">
        <f>'SO 340 - Úprava obecního ...'!J33</f>
        <v>0</v>
      </c>
      <c r="AZ58" s="104">
        <f>'SO 340 - Úprava obecního ...'!F30</f>
        <v>0</v>
      </c>
      <c r="BA58" s="104">
        <f>'SO 340 - Úprava obecního ...'!F31</f>
        <v>0</v>
      </c>
      <c r="BB58" s="104">
        <f>'SO 340 - Úprava obecního ...'!F32</f>
        <v>0</v>
      </c>
      <c r="BC58" s="104">
        <f>'SO 340 - Úprava obecního ...'!F33</f>
        <v>0</v>
      </c>
      <c r="BD58" s="106">
        <f>'SO 340 - Úprava obecního ...'!F34</f>
        <v>0</v>
      </c>
      <c r="BT58" s="107" t="s">
        <v>85</v>
      </c>
      <c r="BV58" s="107" t="s">
        <v>79</v>
      </c>
      <c r="BW58" s="107" t="s">
        <v>109</v>
      </c>
      <c r="BX58" s="107" t="s">
        <v>7</v>
      </c>
      <c r="CL58" s="107" t="s">
        <v>110</v>
      </c>
      <c r="CM58" s="107" t="s">
        <v>88</v>
      </c>
    </row>
    <row r="59" spans="1:91" s="5" customFormat="1" ht="16.5" customHeight="1">
      <c r="A59" s="97" t="s">
        <v>81</v>
      </c>
      <c r="B59" s="98"/>
      <c r="C59" s="99"/>
      <c r="D59" s="380" t="s">
        <v>111</v>
      </c>
      <c r="E59" s="380"/>
      <c r="F59" s="380"/>
      <c r="G59" s="380"/>
      <c r="H59" s="380"/>
      <c r="I59" s="100"/>
      <c r="J59" s="380" t="s">
        <v>112</v>
      </c>
      <c r="K59" s="380"/>
      <c r="L59" s="380"/>
      <c r="M59" s="380"/>
      <c r="N59" s="380"/>
      <c r="O59" s="380"/>
      <c r="P59" s="380"/>
      <c r="Q59" s="380"/>
      <c r="R59" s="380"/>
      <c r="S59" s="380"/>
      <c r="T59" s="380"/>
      <c r="U59" s="380"/>
      <c r="V59" s="380"/>
      <c r="W59" s="380"/>
      <c r="X59" s="380"/>
      <c r="Y59" s="380"/>
      <c r="Z59" s="380"/>
      <c r="AA59" s="380"/>
      <c r="AB59" s="380"/>
      <c r="AC59" s="380"/>
      <c r="AD59" s="380"/>
      <c r="AE59" s="380"/>
      <c r="AF59" s="380"/>
      <c r="AG59" s="378">
        <f>'SO 430 - Provizorní přelo...'!J27</f>
        <v>0</v>
      </c>
      <c r="AH59" s="379"/>
      <c r="AI59" s="379"/>
      <c r="AJ59" s="379"/>
      <c r="AK59" s="379"/>
      <c r="AL59" s="379"/>
      <c r="AM59" s="379"/>
      <c r="AN59" s="378">
        <f t="shared" si="0"/>
        <v>0</v>
      </c>
      <c r="AO59" s="379"/>
      <c r="AP59" s="379"/>
      <c r="AQ59" s="101" t="s">
        <v>84</v>
      </c>
      <c r="AR59" s="102"/>
      <c r="AS59" s="103">
        <v>0</v>
      </c>
      <c r="AT59" s="104">
        <f t="shared" si="1"/>
        <v>0</v>
      </c>
      <c r="AU59" s="105">
        <f>'SO 430 - Provizorní přelo...'!P76</f>
        <v>0</v>
      </c>
      <c r="AV59" s="104">
        <f>'SO 430 - Provizorní přelo...'!J30</f>
        <v>0</v>
      </c>
      <c r="AW59" s="104">
        <f>'SO 430 - Provizorní přelo...'!J31</f>
        <v>0</v>
      </c>
      <c r="AX59" s="104">
        <f>'SO 430 - Provizorní přelo...'!J32</f>
        <v>0</v>
      </c>
      <c r="AY59" s="104">
        <f>'SO 430 - Provizorní přelo...'!J33</f>
        <v>0</v>
      </c>
      <c r="AZ59" s="104">
        <f>'SO 430 - Provizorní přelo...'!F30</f>
        <v>0</v>
      </c>
      <c r="BA59" s="104">
        <f>'SO 430 - Provizorní přelo...'!F31</f>
        <v>0</v>
      </c>
      <c r="BB59" s="104">
        <f>'SO 430 - Provizorní přelo...'!F32</f>
        <v>0</v>
      </c>
      <c r="BC59" s="104">
        <f>'SO 430 - Provizorní přelo...'!F33</f>
        <v>0</v>
      </c>
      <c r="BD59" s="106">
        <f>'SO 430 - Provizorní přelo...'!F34</f>
        <v>0</v>
      </c>
      <c r="BT59" s="107" t="s">
        <v>85</v>
      </c>
      <c r="BV59" s="107" t="s">
        <v>79</v>
      </c>
      <c r="BW59" s="107" t="s">
        <v>113</v>
      </c>
      <c r="BX59" s="107" t="s">
        <v>7</v>
      </c>
      <c r="CL59" s="107" t="s">
        <v>114</v>
      </c>
      <c r="CM59" s="107" t="s">
        <v>88</v>
      </c>
    </row>
    <row r="60" spans="1:91" s="5" customFormat="1" ht="16.5" customHeight="1">
      <c r="A60" s="97" t="s">
        <v>81</v>
      </c>
      <c r="B60" s="98"/>
      <c r="C60" s="99"/>
      <c r="D60" s="380" t="s">
        <v>115</v>
      </c>
      <c r="E60" s="380"/>
      <c r="F60" s="380"/>
      <c r="G60" s="380"/>
      <c r="H60" s="380"/>
      <c r="I60" s="100"/>
      <c r="J60" s="380" t="s">
        <v>116</v>
      </c>
      <c r="K60" s="380"/>
      <c r="L60" s="380"/>
      <c r="M60" s="380"/>
      <c r="N60" s="380"/>
      <c r="O60" s="380"/>
      <c r="P60" s="380"/>
      <c r="Q60" s="380"/>
      <c r="R60" s="380"/>
      <c r="S60" s="380"/>
      <c r="T60" s="380"/>
      <c r="U60" s="380"/>
      <c r="V60" s="380"/>
      <c r="W60" s="380"/>
      <c r="X60" s="380"/>
      <c r="Y60" s="380"/>
      <c r="Z60" s="380"/>
      <c r="AA60" s="380"/>
      <c r="AB60" s="380"/>
      <c r="AC60" s="380"/>
      <c r="AD60" s="380"/>
      <c r="AE60" s="380"/>
      <c r="AF60" s="380"/>
      <c r="AG60" s="378">
        <f>'SO 431 - Definitivní přel...'!J27</f>
        <v>0</v>
      </c>
      <c r="AH60" s="379"/>
      <c r="AI60" s="379"/>
      <c r="AJ60" s="379"/>
      <c r="AK60" s="379"/>
      <c r="AL60" s="379"/>
      <c r="AM60" s="379"/>
      <c r="AN60" s="378">
        <f t="shared" si="0"/>
        <v>0</v>
      </c>
      <c r="AO60" s="379"/>
      <c r="AP60" s="379"/>
      <c r="AQ60" s="101" t="s">
        <v>84</v>
      </c>
      <c r="AR60" s="102"/>
      <c r="AS60" s="103">
        <v>0</v>
      </c>
      <c r="AT60" s="104">
        <f t="shared" si="1"/>
        <v>0</v>
      </c>
      <c r="AU60" s="105">
        <f>'SO 431 - Definitivní přel...'!P76</f>
        <v>0</v>
      </c>
      <c r="AV60" s="104">
        <f>'SO 431 - Definitivní přel...'!J30</f>
        <v>0</v>
      </c>
      <c r="AW60" s="104">
        <f>'SO 431 - Definitivní přel...'!J31</f>
        <v>0</v>
      </c>
      <c r="AX60" s="104">
        <f>'SO 431 - Definitivní přel...'!J32</f>
        <v>0</v>
      </c>
      <c r="AY60" s="104">
        <f>'SO 431 - Definitivní přel...'!J33</f>
        <v>0</v>
      </c>
      <c r="AZ60" s="104">
        <f>'SO 431 - Definitivní přel...'!F30</f>
        <v>0</v>
      </c>
      <c r="BA60" s="104">
        <f>'SO 431 - Definitivní přel...'!F31</f>
        <v>0</v>
      </c>
      <c r="BB60" s="104">
        <f>'SO 431 - Definitivní přel...'!F32</f>
        <v>0</v>
      </c>
      <c r="BC60" s="104">
        <f>'SO 431 - Definitivní přel...'!F33</f>
        <v>0</v>
      </c>
      <c r="BD60" s="106">
        <f>'SO 431 - Definitivní přel...'!F34</f>
        <v>0</v>
      </c>
      <c r="BT60" s="107" t="s">
        <v>85</v>
      </c>
      <c r="BV60" s="107" t="s">
        <v>79</v>
      </c>
      <c r="BW60" s="107" t="s">
        <v>117</v>
      </c>
      <c r="BX60" s="107" t="s">
        <v>7</v>
      </c>
      <c r="CL60" s="107" t="s">
        <v>114</v>
      </c>
      <c r="CM60" s="107" t="s">
        <v>88</v>
      </c>
    </row>
    <row r="61" spans="1:91" s="5" customFormat="1" ht="31.5" customHeight="1">
      <c r="A61" s="97" t="s">
        <v>81</v>
      </c>
      <c r="B61" s="98"/>
      <c r="C61" s="99"/>
      <c r="D61" s="380" t="s">
        <v>118</v>
      </c>
      <c r="E61" s="380"/>
      <c r="F61" s="380"/>
      <c r="G61" s="380"/>
      <c r="H61" s="380"/>
      <c r="I61" s="100"/>
      <c r="J61" s="380" t="s">
        <v>119</v>
      </c>
      <c r="K61" s="380"/>
      <c r="L61" s="380"/>
      <c r="M61" s="380"/>
      <c r="N61" s="380"/>
      <c r="O61" s="380"/>
      <c r="P61" s="380"/>
      <c r="Q61" s="380"/>
      <c r="R61" s="380"/>
      <c r="S61" s="380"/>
      <c r="T61" s="380"/>
      <c r="U61" s="380"/>
      <c r="V61" s="380"/>
      <c r="W61" s="380"/>
      <c r="X61" s="380"/>
      <c r="Y61" s="380"/>
      <c r="Z61" s="380"/>
      <c r="AA61" s="380"/>
      <c r="AB61" s="380"/>
      <c r="AC61" s="380"/>
      <c r="AD61" s="380"/>
      <c r="AE61" s="380"/>
      <c r="AF61" s="380"/>
      <c r="AG61" s="378">
        <f>'SO 460 - Provizorní přelo...'!J27</f>
        <v>0</v>
      </c>
      <c r="AH61" s="379"/>
      <c r="AI61" s="379"/>
      <c r="AJ61" s="379"/>
      <c r="AK61" s="379"/>
      <c r="AL61" s="379"/>
      <c r="AM61" s="379"/>
      <c r="AN61" s="378">
        <f t="shared" si="0"/>
        <v>0</v>
      </c>
      <c r="AO61" s="379"/>
      <c r="AP61" s="379"/>
      <c r="AQ61" s="101" t="s">
        <v>84</v>
      </c>
      <c r="AR61" s="102"/>
      <c r="AS61" s="103">
        <v>0</v>
      </c>
      <c r="AT61" s="104">
        <f t="shared" si="1"/>
        <v>0</v>
      </c>
      <c r="AU61" s="105">
        <f>'SO 460 - Provizorní přelo...'!P76</f>
        <v>0</v>
      </c>
      <c r="AV61" s="104">
        <f>'SO 460 - Provizorní přelo...'!J30</f>
        <v>0</v>
      </c>
      <c r="AW61" s="104">
        <f>'SO 460 - Provizorní přelo...'!J31</f>
        <v>0</v>
      </c>
      <c r="AX61" s="104">
        <f>'SO 460 - Provizorní přelo...'!J32</f>
        <v>0</v>
      </c>
      <c r="AY61" s="104">
        <f>'SO 460 - Provizorní přelo...'!J33</f>
        <v>0</v>
      </c>
      <c r="AZ61" s="104">
        <f>'SO 460 - Provizorní přelo...'!F30</f>
        <v>0</v>
      </c>
      <c r="BA61" s="104">
        <f>'SO 460 - Provizorní přelo...'!F31</f>
        <v>0</v>
      </c>
      <c r="BB61" s="104">
        <f>'SO 460 - Provizorní přelo...'!F32</f>
        <v>0</v>
      </c>
      <c r="BC61" s="104">
        <f>'SO 460 - Provizorní přelo...'!F33</f>
        <v>0</v>
      </c>
      <c r="BD61" s="106">
        <f>'SO 460 - Provizorní přelo...'!F34</f>
        <v>0</v>
      </c>
      <c r="BT61" s="107" t="s">
        <v>85</v>
      </c>
      <c r="BV61" s="107" t="s">
        <v>79</v>
      </c>
      <c r="BW61" s="107" t="s">
        <v>120</v>
      </c>
      <c r="BX61" s="107" t="s">
        <v>7</v>
      </c>
      <c r="CL61" s="107" t="s">
        <v>121</v>
      </c>
      <c r="CM61" s="107" t="s">
        <v>88</v>
      </c>
    </row>
    <row r="62" spans="1:91" s="5" customFormat="1" ht="16.5" customHeight="1">
      <c r="A62" s="97" t="s">
        <v>81</v>
      </c>
      <c r="B62" s="98"/>
      <c r="C62" s="99"/>
      <c r="D62" s="380" t="s">
        <v>122</v>
      </c>
      <c r="E62" s="380"/>
      <c r="F62" s="380"/>
      <c r="G62" s="380"/>
      <c r="H62" s="380"/>
      <c r="I62" s="100"/>
      <c r="J62" s="380" t="s">
        <v>123</v>
      </c>
      <c r="K62" s="380"/>
      <c r="L62" s="380"/>
      <c r="M62" s="380"/>
      <c r="N62" s="380"/>
      <c r="O62" s="380"/>
      <c r="P62" s="380"/>
      <c r="Q62" s="380"/>
      <c r="R62" s="380"/>
      <c r="S62" s="380"/>
      <c r="T62" s="380"/>
      <c r="U62" s="380"/>
      <c r="V62" s="380"/>
      <c r="W62" s="380"/>
      <c r="X62" s="380"/>
      <c r="Y62" s="380"/>
      <c r="Z62" s="380"/>
      <c r="AA62" s="380"/>
      <c r="AB62" s="380"/>
      <c r="AC62" s="380"/>
      <c r="AD62" s="380"/>
      <c r="AE62" s="380"/>
      <c r="AF62" s="380"/>
      <c r="AG62" s="378">
        <f>'SO 461 - Definitivní přel...'!J27</f>
        <v>0</v>
      </c>
      <c r="AH62" s="379"/>
      <c r="AI62" s="379"/>
      <c r="AJ62" s="379"/>
      <c r="AK62" s="379"/>
      <c r="AL62" s="379"/>
      <c r="AM62" s="379"/>
      <c r="AN62" s="378">
        <f t="shared" si="0"/>
        <v>0</v>
      </c>
      <c r="AO62" s="379"/>
      <c r="AP62" s="379"/>
      <c r="AQ62" s="101" t="s">
        <v>84</v>
      </c>
      <c r="AR62" s="102"/>
      <c r="AS62" s="103">
        <v>0</v>
      </c>
      <c r="AT62" s="104">
        <f t="shared" si="1"/>
        <v>0</v>
      </c>
      <c r="AU62" s="105">
        <f>'SO 461 - Definitivní přel...'!P76</f>
        <v>0</v>
      </c>
      <c r="AV62" s="104">
        <f>'SO 461 - Definitivní přel...'!J30</f>
        <v>0</v>
      </c>
      <c r="AW62" s="104">
        <f>'SO 461 - Definitivní přel...'!J31</f>
        <v>0</v>
      </c>
      <c r="AX62" s="104">
        <f>'SO 461 - Definitivní přel...'!J32</f>
        <v>0</v>
      </c>
      <c r="AY62" s="104">
        <f>'SO 461 - Definitivní přel...'!J33</f>
        <v>0</v>
      </c>
      <c r="AZ62" s="104">
        <f>'SO 461 - Definitivní přel...'!F30</f>
        <v>0</v>
      </c>
      <c r="BA62" s="104">
        <f>'SO 461 - Definitivní přel...'!F31</f>
        <v>0</v>
      </c>
      <c r="BB62" s="104">
        <f>'SO 461 - Definitivní přel...'!F32</f>
        <v>0</v>
      </c>
      <c r="BC62" s="104">
        <f>'SO 461 - Definitivní přel...'!F33</f>
        <v>0</v>
      </c>
      <c r="BD62" s="106">
        <f>'SO 461 - Definitivní přel...'!F34</f>
        <v>0</v>
      </c>
      <c r="BT62" s="107" t="s">
        <v>85</v>
      </c>
      <c r="BV62" s="107" t="s">
        <v>79</v>
      </c>
      <c r="BW62" s="107" t="s">
        <v>124</v>
      </c>
      <c r="BX62" s="107" t="s">
        <v>7</v>
      </c>
      <c r="CL62" s="107" t="s">
        <v>121</v>
      </c>
      <c r="CM62" s="107" t="s">
        <v>88</v>
      </c>
    </row>
    <row r="63" spans="1:91" s="5" customFormat="1" ht="16.5" customHeight="1">
      <c r="A63" s="97" t="s">
        <v>81</v>
      </c>
      <c r="B63" s="98"/>
      <c r="C63" s="99"/>
      <c r="D63" s="380" t="s">
        <v>125</v>
      </c>
      <c r="E63" s="380"/>
      <c r="F63" s="380"/>
      <c r="G63" s="380"/>
      <c r="H63" s="380"/>
      <c r="I63" s="100"/>
      <c r="J63" s="380" t="s">
        <v>126</v>
      </c>
      <c r="K63" s="380"/>
      <c r="L63" s="380"/>
      <c r="M63" s="380"/>
      <c r="N63" s="380"/>
      <c r="O63" s="380"/>
      <c r="P63" s="380"/>
      <c r="Q63" s="380"/>
      <c r="R63" s="380"/>
      <c r="S63" s="380"/>
      <c r="T63" s="380"/>
      <c r="U63" s="380"/>
      <c r="V63" s="380"/>
      <c r="W63" s="380"/>
      <c r="X63" s="380"/>
      <c r="Y63" s="380"/>
      <c r="Z63" s="380"/>
      <c r="AA63" s="380"/>
      <c r="AB63" s="380"/>
      <c r="AC63" s="380"/>
      <c r="AD63" s="380"/>
      <c r="AE63" s="380"/>
      <c r="AF63" s="380"/>
      <c r="AG63" s="378">
        <f>'SO 901 - Provizorní lávka'!J27</f>
        <v>0</v>
      </c>
      <c r="AH63" s="379"/>
      <c r="AI63" s="379"/>
      <c r="AJ63" s="379"/>
      <c r="AK63" s="379"/>
      <c r="AL63" s="379"/>
      <c r="AM63" s="379"/>
      <c r="AN63" s="378">
        <f t="shared" si="0"/>
        <v>0</v>
      </c>
      <c r="AO63" s="379"/>
      <c r="AP63" s="379"/>
      <c r="AQ63" s="101" t="s">
        <v>84</v>
      </c>
      <c r="AR63" s="102"/>
      <c r="AS63" s="108">
        <v>0</v>
      </c>
      <c r="AT63" s="109">
        <f t="shared" si="1"/>
        <v>0</v>
      </c>
      <c r="AU63" s="110">
        <f>'SO 901 - Provizorní lávka'!P85</f>
        <v>0</v>
      </c>
      <c r="AV63" s="109">
        <f>'SO 901 - Provizorní lávka'!J30</f>
        <v>0</v>
      </c>
      <c r="AW63" s="109">
        <f>'SO 901 - Provizorní lávka'!J31</f>
        <v>0</v>
      </c>
      <c r="AX63" s="109">
        <f>'SO 901 - Provizorní lávka'!J32</f>
        <v>0</v>
      </c>
      <c r="AY63" s="109">
        <f>'SO 901 - Provizorní lávka'!J33</f>
        <v>0</v>
      </c>
      <c r="AZ63" s="109">
        <f>'SO 901 - Provizorní lávka'!F30</f>
        <v>0</v>
      </c>
      <c r="BA63" s="109">
        <f>'SO 901 - Provizorní lávka'!F31</f>
        <v>0</v>
      </c>
      <c r="BB63" s="109">
        <f>'SO 901 - Provizorní lávka'!F32</f>
        <v>0</v>
      </c>
      <c r="BC63" s="109">
        <f>'SO 901 - Provizorní lávka'!F33</f>
        <v>0</v>
      </c>
      <c r="BD63" s="111">
        <f>'SO 901 - Provizorní lávka'!F34</f>
        <v>0</v>
      </c>
      <c r="BT63" s="107" t="s">
        <v>85</v>
      </c>
      <c r="BV63" s="107" t="s">
        <v>79</v>
      </c>
      <c r="BW63" s="107" t="s">
        <v>127</v>
      </c>
      <c r="BX63" s="107" t="s">
        <v>7</v>
      </c>
      <c r="CL63" s="107" t="s">
        <v>128</v>
      </c>
      <c r="CM63" s="107" t="s">
        <v>88</v>
      </c>
    </row>
    <row r="64" spans="1:91" s="1" customFormat="1" ht="30" customHeight="1">
      <c r="B64" s="42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2"/>
    </row>
    <row r="65" spans="2:44" s="1" customFormat="1" ht="6.9" customHeight="1"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62"/>
    </row>
  </sheetData>
  <sheetProtection algorithmName="SHA-512" hashValue="5jjQpL7T9bf/EfGSVjGKIuROemuGEwR0Nv8KfdDvMikAdd78N35kd8bdF0j7tN+zaVbdyOBfD6r2ie79lTcW0w==" saltValue="RlVu3XTNojdNZFuvLVsbu6u9vH9VbMswXM/1RVbnsgsY5Xccksduv4nfOHJzpw2ubHIYhNkbTJK5az8pbeG5Lw==" spinCount="100000" sheet="1" objects="1" scenarios="1" formatColumns="0" formatRows="0"/>
  <mergeCells count="85">
    <mergeCell ref="AG51:AM51"/>
    <mergeCell ref="AN51:AP51"/>
    <mergeCell ref="AR2:BE2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020 - Příprava území'!C2" display="/"/>
    <hyperlink ref="A53" location="'SO 182 - DIO'!C2" display="/"/>
    <hyperlink ref="A54" location="'SO 186 - Stavební úpravy ...'!C2" display="/"/>
    <hyperlink ref="A55" location="'SO 201 - Most ev.č. 33420-1'!C2" display="/"/>
    <hyperlink ref="A56" location="'SO 320 - Úprava vodoteče'!C2" display="/"/>
    <hyperlink ref="A57" location="'SO 330 - Přeložka kanalizace'!C2" display="/"/>
    <hyperlink ref="A58" location="'SO 340 - Úprava obecního ...'!C2" display="/"/>
    <hyperlink ref="A59" location="'SO 430 - Provizorní přelo...'!C2" display="/"/>
    <hyperlink ref="A60" location="'SO 431 - Definitivní přel...'!C2" display="/"/>
    <hyperlink ref="A61" location="'SO 460 - Provizorní přelo...'!C2" display="/"/>
    <hyperlink ref="A62" location="'SO 461 - Definitivní přel...'!C2" display="/"/>
    <hyperlink ref="A63" location="'SO 901 - Provizorní lávka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9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2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3"/>
      <c r="C1" s="113"/>
      <c r="D1" s="114" t="s">
        <v>1</v>
      </c>
      <c r="E1" s="113"/>
      <c r="F1" s="115" t="s">
        <v>129</v>
      </c>
      <c r="G1" s="392" t="s">
        <v>130</v>
      </c>
      <c r="H1" s="392"/>
      <c r="I1" s="116"/>
      <c r="J1" s="115" t="s">
        <v>131</v>
      </c>
      <c r="K1" s="114" t="s">
        <v>132</v>
      </c>
      <c r="L1" s="115" t="s">
        <v>133</v>
      </c>
      <c r="M1" s="115"/>
      <c r="N1" s="115"/>
      <c r="O1" s="115"/>
      <c r="P1" s="115"/>
      <c r="Q1" s="115"/>
      <c r="R1" s="115"/>
      <c r="S1" s="115"/>
      <c r="T1" s="11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117</v>
      </c>
    </row>
    <row r="3" spans="1:70" ht="6.9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88</v>
      </c>
    </row>
    <row r="4" spans="1:70" ht="36.9" customHeight="1">
      <c r="B4" s="28"/>
      <c r="C4" s="29"/>
      <c r="D4" s="30" t="s">
        <v>134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III/33420 Molitorov, most ev. č. 33420-1</v>
      </c>
      <c r="F7" s="385"/>
      <c r="G7" s="385"/>
      <c r="H7" s="385"/>
      <c r="I7" s="118"/>
      <c r="J7" s="29"/>
      <c r="K7" s="31"/>
    </row>
    <row r="8" spans="1:70" s="1" customFormat="1" ht="13.2">
      <c r="B8" s="42"/>
      <c r="C8" s="43"/>
      <c r="D8" s="37" t="s">
        <v>135</v>
      </c>
      <c r="E8" s="43"/>
      <c r="F8" s="43"/>
      <c r="G8" s="43"/>
      <c r="H8" s="43"/>
      <c r="I8" s="119"/>
      <c r="J8" s="43"/>
      <c r="K8" s="46"/>
    </row>
    <row r="9" spans="1:70" s="1" customFormat="1" ht="36.9" customHeight="1">
      <c r="B9" s="42"/>
      <c r="C9" s="43"/>
      <c r="D9" s="43"/>
      <c r="E9" s="386" t="s">
        <v>1545</v>
      </c>
      <c r="F9" s="387"/>
      <c r="G9" s="387"/>
      <c r="H9" s="387"/>
      <c r="I9" s="119"/>
      <c r="J9" s="43"/>
      <c r="K9" s="46"/>
    </row>
    <row r="10" spans="1:70" s="1" customFormat="1" ht="12">
      <c r="B10" s="42"/>
      <c r="C10" s="43"/>
      <c r="D10" s="43"/>
      <c r="E10" s="43"/>
      <c r="F10" s="43"/>
      <c r="G10" s="43"/>
      <c r="H10" s="43"/>
      <c r="I10" s="119"/>
      <c r="J10" s="43"/>
      <c r="K10" s="46"/>
    </row>
    <row r="11" spans="1:70" s="1" customFormat="1" ht="14.4" customHeight="1">
      <c r="B11" s="42"/>
      <c r="C11" s="43"/>
      <c r="D11" s="37" t="s">
        <v>20</v>
      </c>
      <c r="E11" s="43"/>
      <c r="F11" s="35" t="s">
        <v>114</v>
      </c>
      <c r="G11" s="43"/>
      <c r="H11" s="43"/>
      <c r="I11" s="120" t="s">
        <v>22</v>
      </c>
      <c r="J11" s="35" t="s">
        <v>32</v>
      </c>
      <c r="K11" s="46"/>
    </row>
    <row r="12" spans="1:70" s="1" customFormat="1" ht="14.4" customHeight="1">
      <c r="B12" s="42"/>
      <c r="C12" s="43"/>
      <c r="D12" s="37" t="s">
        <v>24</v>
      </c>
      <c r="E12" s="43"/>
      <c r="F12" s="35" t="s">
        <v>25</v>
      </c>
      <c r="G12" s="43"/>
      <c r="H12" s="43"/>
      <c r="I12" s="120" t="s">
        <v>26</v>
      </c>
      <c r="J12" s="121" t="str">
        <f>'Rekapitulace stavby'!AN8</f>
        <v>20. 12. 2017</v>
      </c>
      <c r="K12" s="46"/>
    </row>
    <row r="13" spans="1:70" s="1" customFormat="1" ht="10.8" customHeight="1">
      <c r="B13" s="42"/>
      <c r="C13" s="43"/>
      <c r="D13" s="43"/>
      <c r="E13" s="43"/>
      <c r="F13" s="43"/>
      <c r="G13" s="43"/>
      <c r="H13" s="43"/>
      <c r="I13" s="119"/>
      <c r="J13" s="43"/>
      <c r="K13" s="46"/>
    </row>
    <row r="14" spans="1:70" s="1" customFormat="1" ht="14.4" customHeight="1">
      <c r="B14" s="42"/>
      <c r="C14" s="43"/>
      <c r="D14" s="37" t="s">
        <v>30</v>
      </c>
      <c r="E14" s="43"/>
      <c r="F14" s="43"/>
      <c r="G14" s="43"/>
      <c r="H14" s="43"/>
      <c r="I14" s="120" t="s">
        <v>31</v>
      </c>
      <c r="J14" s="35" t="s">
        <v>32</v>
      </c>
      <c r="K14" s="46"/>
    </row>
    <row r="15" spans="1:70" s="1" customFormat="1" ht="18" customHeight="1">
      <c r="B15" s="42"/>
      <c r="C15" s="43"/>
      <c r="D15" s="43"/>
      <c r="E15" s="35" t="s">
        <v>33</v>
      </c>
      <c r="F15" s="43"/>
      <c r="G15" s="43"/>
      <c r="H15" s="43"/>
      <c r="I15" s="120" t="s">
        <v>34</v>
      </c>
      <c r="J15" s="35" t="s">
        <v>32</v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9"/>
      <c r="J16" s="43"/>
      <c r="K16" s="46"/>
    </row>
    <row r="17" spans="2:11" s="1" customFormat="1" ht="14.4" customHeight="1">
      <c r="B17" s="42"/>
      <c r="C17" s="43"/>
      <c r="D17" s="37" t="s">
        <v>35</v>
      </c>
      <c r="E17" s="43"/>
      <c r="F17" s="43"/>
      <c r="G17" s="43"/>
      <c r="H17" s="43"/>
      <c r="I17" s="120" t="s">
        <v>31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20" t="s">
        <v>34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9"/>
      <c r="J19" s="43"/>
      <c r="K19" s="46"/>
    </row>
    <row r="20" spans="2:11" s="1" customFormat="1" ht="14.4" customHeight="1">
      <c r="B20" s="42"/>
      <c r="C20" s="43"/>
      <c r="D20" s="37" t="s">
        <v>37</v>
      </c>
      <c r="E20" s="43"/>
      <c r="F20" s="43"/>
      <c r="G20" s="43"/>
      <c r="H20" s="43"/>
      <c r="I20" s="120" t="s">
        <v>31</v>
      </c>
      <c r="J20" s="35" t="s">
        <v>38</v>
      </c>
      <c r="K20" s="46"/>
    </row>
    <row r="21" spans="2:11" s="1" customFormat="1" ht="18" customHeight="1">
      <c r="B21" s="42"/>
      <c r="C21" s="43"/>
      <c r="D21" s="43"/>
      <c r="E21" s="35" t="s">
        <v>39</v>
      </c>
      <c r="F21" s="43"/>
      <c r="G21" s="43"/>
      <c r="H21" s="43"/>
      <c r="I21" s="120" t="s">
        <v>34</v>
      </c>
      <c r="J21" s="35" t="s">
        <v>40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9"/>
      <c r="J22" s="43"/>
      <c r="K22" s="46"/>
    </row>
    <row r="23" spans="2:11" s="1" customFormat="1" ht="14.4" customHeight="1">
      <c r="B23" s="42"/>
      <c r="C23" s="43"/>
      <c r="D23" s="37" t="s">
        <v>42</v>
      </c>
      <c r="E23" s="43"/>
      <c r="F23" s="43"/>
      <c r="G23" s="43"/>
      <c r="H23" s="43"/>
      <c r="I23" s="119"/>
      <c r="J23" s="43"/>
      <c r="K23" s="46"/>
    </row>
    <row r="24" spans="2:11" s="6" customFormat="1" ht="16.5" customHeight="1">
      <c r="B24" s="122"/>
      <c r="C24" s="123"/>
      <c r="D24" s="123"/>
      <c r="E24" s="353" t="s">
        <v>32</v>
      </c>
      <c r="F24" s="353"/>
      <c r="G24" s="353"/>
      <c r="H24" s="353"/>
      <c r="I24" s="124"/>
      <c r="J24" s="123"/>
      <c r="K24" s="125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9"/>
      <c r="J25" s="43"/>
      <c r="K25" s="46"/>
    </row>
    <row r="26" spans="2:11" s="1" customFormat="1" ht="6.9" customHeight="1">
      <c r="B26" s="42"/>
      <c r="C26" s="43"/>
      <c r="D26" s="86"/>
      <c r="E26" s="86"/>
      <c r="F26" s="86"/>
      <c r="G26" s="86"/>
      <c r="H26" s="86"/>
      <c r="I26" s="126"/>
      <c r="J26" s="86"/>
      <c r="K26" s="127"/>
    </row>
    <row r="27" spans="2:11" s="1" customFormat="1" ht="25.35" customHeight="1">
      <c r="B27" s="42"/>
      <c r="C27" s="43"/>
      <c r="D27" s="128" t="s">
        <v>43</v>
      </c>
      <c r="E27" s="43"/>
      <c r="F27" s="43"/>
      <c r="G27" s="43"/>
      <c r="H27" s="43"/>
      <c r="I27" s="119"/>
      <c r="J27" s="129">
        <f>ROUND(J76,2)</f>
        <v>0</v>
      </c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26"/>
      <c r="J28" s="86"/>
      <c r="K28" s="127"/>
    </row>
    <row r="29" spans="2:11" s="1" customFormat="1" ht="14.4" customHeight="1">
      <c r="B29" s="42"/>
      <c r="C29" s="43"/>
      <c r="D29" s="43"/>
      <c r="E29" s="43"/>
      <c r="F29" s="47" t="s">
        <v>45</v>
      </c>
      <c r="G29" s="43"/>
      <c r="H29" s="43"/>
      <c r="I29" s="130" t="s">
        <v>44</v>
      </c>
      <c r="J29" s="47" t="s">
        <v>46</v>
      </c>
      <c r="K29" s="46"/>
    </row>
    <row r="30" spans="2:11" s="1" customFormat="1" ht="14.4" customHeight="1">
      <c r="B30" s="42"/>
      <c r="C30" s="43"/>
      <c r="D30" s="50" t="s">
        <v>47</v>
      </c>
      <c r="E30" s="50" t="s">
        <v>48</v>
      </c>
      <c r="F30" s="131">
        <f>ROUND(SUM(BE76:BE78), 2)</f>
        <v>0</v>
      </c>
      <c r="G30" s="43"/>
      <c r="H30" s="43"/>
      <c r="I30" s="132">
        <v>0.21</v>
      </c>
      <c r="J30" s="131">
        <f>ROUND(ROUND((SUM(BE76:BE78)),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49</v>
      </c>
      <c r="F31" s="131">
        <f>ROUND(SUM(BF76:BF78), 2)</f>
        <v>0</v>
      </c>
      <c r="G31" s="43"/>
      <c r="H31" s="43"/>
      <c r="I31" s="132">
        <v>0.15</v>
      </c>
      <c r="J31" s="131">
        <f>ROUND(ROUND((SUM(BF76:BF78)),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50</v>
      </c>
      <c r="F32" s="131">
        <f>ROUND(SUM(BG76:BG78), 2)</f>
        <v>0</v>
      </c>
      <c r="G32" s="43"/>
      <c r="H32" s="43"/>
      <c r="I32" s="132">
        <v>0.21</v>
      </c>
      <c r="J32" s="131">
        <v>0</v>
      </c>
      <c r="K32" s="46"/>
    </row>
    <row r="33" spans="2:11" s="1" customFormat="1" ht="14.4" hidden="1" customHeight="1">
      <c r="B33" s="42"/>
      <c r="C33" s="43"/>
      <c r="D33" s="43"/>
      <c r="E33" s="50" t="s">
        <v>51</v>
      </c>
      <c r="F33" s="131">
        <f>ROUND(SUM(BH76:BH78), 2)</f>
        <v>0</v>
      </c>
      <c r="G33" s="43"/>
      <c r="H33" s="43"/>
      <c r="I33" s="132">
        <v>0.15</v>
      </c>
      <c r="J33" s="131">
        <v>0</v>
      </c>
      <c r="K33" s="46"/>
    </row>
    <row r="34" spans="2:11" s="1" customFormat="1" ht="14.4" hidden="1" customHeight="1">
      <c r="B34" s="42"/>
      <c r="C34" s="43"/>
      <c r="D34" s="43"/>
      <c r="E34" s="50" t="s">
        <v>52</v>
      </c>
      <c r="F34" s="131">
        <f>ROUND(SUM(BI76:BI78), 2)</f>
        <v>0</v>
      </c>
      <c r="G34" s="43"/>
      <c r="H34" s="43"/>
      <c r="I34" s="132">
        <v>0</v>
      </c>
      <c r="J34" s="131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9"/>
      <c r="J35" s="43"/>
      <c r="K35" s="46"/>
    </row>
    <row r="36" spans="2:11" s="1" customFormat="1" ht="25.35" customHeight="1">
      <c r="B36" s="42"/>
      <c r="C36" s="133"/>
      <c r="D36" s="134" t="s">
        <v>53</v>
      </c>
      <c r="E36" s="80"/>
      <c r="F36" s="80"/>
      <c r="G36" s="135" t="s">
        <v>54</v>
      </c>
      <c r="H36" s="136" t="s">
        <v>55</v>
      </c>
      <c r="I36" s="137"/>
      <c r="J36" s="138">
        <f>SUM(J27:J34)</f>
        <v>0</v>
      </c>
      <c r="K36" s="139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40"/>
      <c r="J37" s="58"/>
      <c r="K37" s="59"/>
    </row>
    <row r="41" spans="2:11" s="1" customFormat="1" ht="6.9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" customHeight="1">
      <c r="B42" s="42"/>
      <c r="C42" s="30" t="s">
        <v>137</v>
      </c>
      <c r="D42" s="43"/>
      <c r="E42" s="43"/>
      <c r="F42" s="43"/>
      <c r="G42" s="43"/>
      <c r="H42" s="43"/>
      <c r="I42" s="119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9"/>
      <c r="J43" s="43"/>
      <c r="K43" s="46"/>
    </row>
    <row r="44" spans="2:11" s="1" customFormat="1" ht="14.4" customHeight="1">
      <c r="B44" s="42"/>
      <c r="C44" s="37" t="s">
        <v>18</v>
      </c>
      <c r="D44" s="43"/>
      <c r="E44" s="43"/>
      <c r="F44" s="43"/>
      <c r="G44" s="43"/>
      <c r="H44" s="43"/>
      <c r="I44" s="119"/>
      <c r="J44" s="43"/>
      <c r="K44" s="46"/>
    </row>
    <row r="45" spans="2:11" s="1" customFormat="1" ht="16.5" customHeight="1">
      <c r="B45" s="42"/>
      <c r="C45" s="43"/>
      <c r="D45" s="43"/>
      <c r="E45" s="384" t="str">
        <f>E7</f>
        <v>III/33420 Molitorov, most ev. č. 33420-1</v>
      </c>
      <c r="F45" s="385"/>
      <c r="G45" s="385"/>
      <c r="H45" s="385"/>
      <c r="I45" s="119"/>
      <c r="J45" s="43"/>
      <c r="K45" s="46"/>
    </row>
    <row r="46" spans="2:11" s="1" customFormat="1" ht="14.4" customHeight="1">
      <c r="B46" s="42"/>
      <c r="C46" s="37" t="s">
        <v>135</v>
      </c>
      <c r="D46" s="43"/>
      <c r="E46" s="43"/>
      <c r="F46" s="43"/>
      <c r="G46" s="43"/>
      <c r="H46" s="43"/>
      <c r="I46" s="119"/>
      <c r="J46" s="43"/>
      <c r="K46" s="46"/>
    </row>
    <row r="47" spans="2:11" s="1" customFormat="1" ht="17.25" customHeight="1">
      <c r="B47" s="42"/>
      <c r="C47" s="43"/>
      <c r="D47" s="43"/>
      <c r="E47" s="386" t="str">
        <f>E9</f>
        <v>SO 431 - Definitivní přeložka VO</v>
      </c>
      <c r="F47" s="387"/>
      <c r="G47" s="387"/>
      <c r="H47" s="387"/>
      <c r="I47" s="119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9"/>
      <c r="J48" s="43"/>
      <c r="K48" s="46"/>
    </row>
    <row r="49" spans="2:47" s="1" customFormat="1" ht="18" customHeight="1">
      <c r="B49" s="42"/>
      <c r="C49" s="37" t="s">
        <v>24</v>
      </c>
      <c r="D49" s="43"/>
      <c r="E49" s="43"/>
      <c r="F49" s="35" t="str">
        <f>F12</f>
        <v>Kouřim</v>
      </c>
      <c r="G49" s="43"/>
      <c r="H49" s="43"/>
      <c r="I49" s="120" t="s">
        <v>26</v>
      </c>
      <c r="J49" s="121" t="str">
        <f>IF(J12="","",J12)</f>
        <v>20. 12. 2017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9"/>
      <c r="J50" s="43"/>
      <c r="K50" s="46"/>
    </row>
    <row r="51" spans="2:47" s="1" customFormat="1" ht="13.2">
      <c r="B51" s="42"/>
      <c r="C51" s="37" t="s">
        <v>30</v>
      </c>
      <c r="D51" s="43"/>
      <c r="E51" s="43"/>
      <c r="F51" s="35" t="str">
        <f>E15</f>
        <v>Středočeský kraj</v>
      </c>
      <c r="G51" s="43"/>
      <c r="H51" s="43"/>
      <c r="I51" s="120" t="s">
        <v>37</v>
      </c>
      <c r="J51" s="353" t="str">
        <f>E21</f>
        <v>VPÚ DECO PRAHA  a.s.</v>
      </c>
      <c r="K51" s="46"/>
    </row>
    <row r="52" spans="2:47" s="1" customFormat="1" ht="14.4" customHeight="1">
      <c r="B52" s="42"/>
      <c r="C52" s="37" t="s">
        <v>35</v>
      </c>
      <c r="D52" s="43"/>
      <c r="E52" s="43"/>
      <c r="F52" s="35" t="str">
        <f>IF(E18="","",E18)</f>
        <v/>
      </c>
      <c r="G52" s="43"/>
      <c r="H52" s="43"/>
      <c r="I52" s="119"/>
      <c r="J52" s="388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9"/>
      <c r="J53" s="43"/>
      <c r="K53" s="46"/>
    </row>
    <row r="54" spans="2:47" s="1" customFormat="1" ht="29.25" customHeight="1">
      <c r="B54" s="42"/>
      <c r="C54" s="145" t="s">
        <v>138</v>
      </c>
      <c r="D54" s="133"/>
      <c r="E54" s="133"/>
      <c r="F54" s="133"/>
      <c r="G54" s="133"/>
      <c r="H54" s="133"/>
      <c r="I54" s="146"/>
      <c r="J54" s="147" t="s">
        <v>139</v>
      </c>
      <c r="K54" s="148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9"/>
      <c r="J55" s="43"/>
      <c r="K55" s="46"/>
    </row>
    <row r="56" spans="2:47" s="1" customFormat="1" ht="29.25" customHeight="1">
      <c r="B56" s="42"/>
      <c r="C56" s="149" t="s">
        <v>140</v>
      </c>
      <c r="D56" s="43"/>
      <c r="E56" s="43"/>
      <c r="F56" s="43"/>
      <c r="G56" s="43"/>
      <c r="H56" s="43"/>
      <c r="I56" s="119"/>
      <c r="J56" s="129">
        <f>J76</f>
        <v>0</v>
      </c>
      <c r="K56" s="46"/>
      <c r="AU56" s="24" t="s">
        <v>141</v>
      </c>
    </row>
    <row r="57" spans="2:47" s="1" customFormat="1" ht="21.75" customHeight="1">
      <c r="B57" s="42"/>
      <c r="C57" s="43"/>
      <c r="D57" s="43"/>
      <c r="E57" s="43"/>
      <c r="F57" s="43"/>
      <c r="G57" s="43"/>
      <c r="H57" s="43"/>
      <c r="I57" s="119"/>
      <c r="J57" s="43"/>
      <c r="K57" s="46"/>
    </row>
    <row r="58" spans="2:47" s="1" customFormat="1" ht="6.9" customHeight="1">
      <c r="B58" s="57"/>
      <c r="C58" s="58"/>
      <c r="D58" s="58"/>
      <c r="E58" s="58"/>
      <c r="F58" s="58"/>
      <c r="G58" s="58"/>
      <c r="H58" s="58"/>
      <c r="I58" s="140"/>
      <c r="J58" s="58"/>
      <c r="K58" s="59"/>
    </row>
    <row r="62" spans="2:47" s="1" customFormat="1" ht="6.9" customHeight="1">
      <c r="B62" s="60"/>
      <c r="C62" s="61"/>
      <c r="D62" s="61"/>
      <c r="E62" s="61"/>
      <c r="F62" s="61"/>
      <c r="G62" s="61"/>
      <c r="H62" s="61"/>
      <c r="I62" s="143"/>
      <c r="J62" s="61"/>
      <c r="K62" s="61"/>
      <c r="L62" s="62"/>
    </row>
    <row r="63" spans="2:47" s="1" customFormat="1" ht="36.9" customHeight="1">
      <c r="B63" s="42"/>
      <c r="C63" s="63" t="s">
        <v>142</v>
      </c>
      <c r="D63" s="64"/>
      <c r="E63" s="64"/>
      <c r="F63" s="64"/>
      <c r="G63" s="64"/>
      <c r="H63" s="64"/>
      <c r="I63" s="150"/>
      <c r="J63" s="64"/>
      <c r="K63" s="64"/>
      <c r="L63" s="62"/>
    </row>
    <row r="64" spans="2:47" s="1" customFormat="1" ht="6.9" customHeight="1">
      <c r="B64" s="42"/>
      <c r="C64" s="64"/>
      <c r="D64" s="64"/>
      <c r="E64" s="64"/>
      <c r="F64" s="64"/>
      <c r="G64" s="64"/>
      <c r="H64" s="64"/>
      <c r="I64" s="150"/>
      <c r="J64" s="64"/>
      <c r="K64" s="64"/>
      <c r="L64" s="62"/>
    </row>
    <row r="65" spans="2:65" s="1" customFormat="1" ht="14.4" customHeight="1">
      <c r="B65" s="42"/>
      <c r="C65" s="66" t="s">
        <v>18</v>
      </c>
      <c r="D65" s="64"/>
      <c r="E65" s="64"/>
      <c r="F65" s="64"/>
      <c r="G65" s="64"/>
      <c r="H65" s="64"/>
      <c r="I65" s="150"/>
      <c r="J65" s="64"/>
      <c r="K65" s="64"/>
      <c r="L65" s="62"/>
    </row>
    <row r="66" spans="2:65" s="1" customFormat="1" ht="16.5" customHeight="1">
      <c r="B66" s="42"/>
      <c r="C66" s="64"/>
      <c r="D66" s="64"/>
      <c r="E66" s="389" t="str">
        <f>E7</f>
        <v>III/33420 Molitorov, most ev. č. 33420-1</v>
      </c>
      <c r="F66" s="390"/>
      <c r="G66" s="390"/>
      <c r="H66" s="390"/>
      <c r="I66" s="150"/>
      <c r="J66" s="64"/>
      <c r="K66" s="64"/>
      <c r="L66" s="62"/>
    </row>
    <row r="67" spans="2:65" s="1" customFormat="1" ht="14.4" customHeight="1">
      <c r="B67" s="42"/>
      <c r="C67" s="66" t="s">
        <v>135</v>
      </c>
      <c r="D67" s="64"/>
      <c r="E67" s="64"/>
      <c r="F67" s="64"/>
      <c r="G67" s="64"/>
      <c r="H67" s="64"/>
      <c r="I67" s="150"/>
      <c r="J67" s="64"/>
      <c r="K67" s="64"/>
      <c r="L67" s="62"/>
    </row>
    <row r="68" spans="2:65" s="1" customFormat="1" ht="17.25" customHeight="1">
      <c r="B68" s="42"/>
      <c r="C68" s="64"/>
      <c r="D68" s="64"/>
      <c r="E68" s="364" t="str">
        <f>E9</f>
        <v>SO 431 - Definitivní přeložka VO</v>
      </c>
      <c r="F68" s="391"/>
      <c r="G68" s="391"/>
      <c r="H68" s="391"/>
      <c r="I68" s="150"/>
      <c r="J68" s="64"/>
      <c r="K68" s="64"/>
      <c r="L68" s="62"/>
    </row>
    <row r="69" spans="2:65" s="1" customFormat="1" ht="6.9" customHeight="1">
      <c r="B69" s="42"/>
      <c r="C69" s="64"/>
      <c r="D69" s="64"/>
      <c r="E69" s="64"/>
      <c r="F69" s="64"/>
      <c r="G69" s="64"/>
      <c r="H69" s="64"/>
      <c r="I69" s="150"/>
      <c r="J69" s="64"/>
      <c r="K69" s="64"/>
      <c r="L69" s="62"/>
    </row>
    <row r="70" spans="2:65" s="1" customFormat="1" ht="18" customHeight="1">
      <c r="B70" s="42"/>
      <c r="C70" s="66" t="s">
        <v>24</v>
      </c>
      <c r="D70" s="64"/>
      <c r="E70" s="64"/>
      <c r="F70" s="151" t="str">
        <f>F12</f>
        <v>Kouřim</v>
      </c>
      <c r="G70" s="64"/>
      <c r="H70" s="64"/>
      <c r="I70" s="152" t="s">
        <v>26</v>
      </c>
      <c r="J70" s="74" t="str">
        <f>IF(J12="","",J12)</f>
        <v>20. 12. 2017</v>
      </c>
      <c r="K70" s="64"/>
      <c r="L70" s="62"/>
    </row>
    <row r="71" spans="2:65" s="1" customFormat="1" ht="6.9" customHeight="1">
      <c r="B71" s="42"/>
      <c r="C71" s="64"/>
      <c r="D71" s="64"/>
      <c r="E71" s="64"/>
      <c r="F71" s="64"/>
      <c r="G71" s="64"/>
      <c r="H71" s="64"/>
      <c r="I71" s="150"/>
      <c r="J71" s="64"/>
      <c r="K71" s="64"/>
      <c r="L71" s="62"/>
    </row>
    <row r="72" spans="2:65" s="1" customFormat="1" ht="13.2">
      <c r="B72" s="42"/>
      <c r="C72" s="66" t="s">
        <v>30</v>
      </c>
      <c r="D72" s="64"/>
      <c r="E72" s="64"/>
      <c r="F72" s="151" t="str">
        <f>E15</f>
        <v>Středočeský kraj</v>
      </c>
      <c r="G72" s="64"/>
      <c r="H72" s="64"/>
      <c r="I72" s="152" t="s">
        <v>37</v>
      </c>
      <c r="J72" s="151" t="str">
        <f>E21</f>
        <v>VPÚ DECO PRAHA  a.s.</v>
      </c>
      <c r="K72" s="64"/>
      <c r="L72" s="62"/>
    </row>
    <row r="73" spans="2:65" s="1" customFormat="1" ht="14.4" customHeight="1">
      <c r="B73" s="42"/>
      <c r="C73" s="66" t="s">
        <v>35</v>
      </c>
      <c r="D73" s="64"/>
      <c r="E73" s="64"/>
      <c r="F73" s="151" t="str">
        <f>IF(E18="","",E18)</f>
        <v/>
      </c>
      <c r="G73" s="64"/>
      <c r="H73" s="64"/>
      <c r="I73" s="150"/>
      <c r="J73" s="64"/>
      <c r="K73" s="64"/>
      <c r="L73" s="62"/>
    </row>
    <row r="74" spans="2:65" s="1" customFormat="1" ht="10.35" customHeight="1">
      <c r="B74" s="42"/>
      <c r="C74" s="64"/>
      <c r="D74" s="64"/>
      <c r="E74" s="64"/>
      <c r="F74" s="64"/>
      <c r="G74" s="64"/>
      <c r="H74" s="64"/>
      <c r="I74" s="150"/>
      <c r="J74" s="64"/>
      <c r="K74" s="64"/>
      <c r="L74" s="62"/>
    </row>
    <row r="75" spans="2:65" s="7" customFormat="1" ht="29.25" customHeight="1">
      <c r="B75" s="153"/>
      <c r="C75" s="154" t="s">
        <v>143</v>
      </c>
      <c r="D75" s="155" t="s">
        <v>62</v>
      </c>
      <c r="E75" s="155" t="s">
        <v>58</v>
      </c>
      <c r="F75" s="155" t="s">
        <v>144</v>
      </c>
      <c r="G75" s="155" t="s">
        <v>145</v>
      </c>
      <c r="H75" s="155" t="s">
        <v>146</v>
      </c>
      <c r="I75" s="156" t="s">
        <v>147</v>
      </c>
      <c r="J75" s="155" t="s">
        <v>139</v>
      </c>
      <c r="K75" s="157" t="s">
        <v>148</v>
      </c>
      <c r="L75" s="158"/>
      <c r="M75" s="82" t="s">
        <v>149</v>
      </c>
      <c r="N75" s="83" t="s">
        <v>47</v>
      </c>
      <c r="O75" s="83" t="s">
        <v>150</v>
      </c>
      <c r="P75" s="83" t="s">
        <v>151</v>
      </c>
      <c r="Q75" s="83" t="s">
        <v>152</v>
      </c>
      <c r="R75" s="83" t="s">
        <v>153</v>
      </c>
      <c r="S75" s="83" t="s">
        <v>154</v>
      </c>
      <c r="T75" s="84" t="s">
        <v>155</v>
      </c>
    </row>
    <row r="76" spans="2:65" s="1" customFormat="1" ht="29.25" customHeight="1">
      <c r="B76" s="42"/>
      <c r="C76" s="88" t="s">
        <v>140</v>
      </c>
      <c r="D76" s="64"/>
      <c r="E76" s="64"/>
      <c r="F76" s="64"/>
      <c r="G76" s="64"/>
      <c r="H76" s="64"/>
      <c r="I76" s="150"/>
      <c r="J76" s="159">
        <f>BK76</f>
        <v>0</v>
      </c>
      <c r="K76" s="64"/>
      <c r="L76" s="62"/>
      <c r="M76" s="85"/>
      <c r="N76" s="86"/>
      <c r="O76" s="86"/>
      <c r="P76" s="160">
        <f>SUM(P77:P78)</f>
        <v>0</v>
      </c>
      <c r="Q76" s="86"/>
      <c r="R76" s="160">
        <f>SUM(R77:R78)</f>
        <v>0</v>
      </c>
      <c r="S76" s="86"/>
      <c r="T76" s="161">
        <f>SUM(T77:T78)</f>
        <v>0</v>
      </c>
      <c r="AT76" s="24" t="s">
        <v>76</v>
      </c>
      <c r="AU76" s="24" t="s">
        <v>141</v>
      </c>
      <c r="BK76" s="162">
        <f>SUM(BK77:BK78)</f>
        <v>0</v>
      </c>
    </row>
    <row r="77" spans="2:65" s="1" customFormat="1" ht="16.5" customHeight="1">
      <c r="B77" s="42"/>
      <c r="C77" s="163" t="s">
        <v>85</v>
      </c>
      <c r="D77" s="163" t="s">
        <v>156</v>
      </c>
      <c r="E77" s="164" t="s">
        <v>1546</v>
      </c>
      <c r="F77" s="165" t="s">
        <v>1547</v>
      </c>
      <c r="G77" s="166" t="s">
        <v>159</v>
      </c>
      <c r="H77" s="167">
        <v>1</v>
      </c>
      <c r="I77" s="168"/>
      <c r="J77" s="169">
        <f>ROUND(I77*H77,2)</f>
        <v>0</v>
      </c>
      <c r="K77" s="165" t="s">
        <v>32</v>
      </c>
      <c r="L77" s="62"/>
      <c r="M77" s="170" t="s">
        <v>32</v>
      </c>
      <c r="N77" s="171" t="s">
        <v>48</v>
      </c>
      <c r="O77" s="43"/>
      <c r="P77" s="172">
        <f>O77*H77</f>
        <v>0</v>
      </c>
      <c r="Q77" s="172">
        <v>0</v>
      </c>
      <c r="R77" s="172">
        <f>Q77*H77</f>
        <v>0</v>
      </c>
      <c r="S77" s="172">
        <v>0</v>
      </c>
      <c r="T77" s="173">
        <f>S77*H77</f>
        <v>0</v>
      </c>
      <c r="AR77" s="24" t="s">
        <v>160</v>
      </c>
      <c r="AT77" s="24" t="s">
        <v>156</v>
      </c>
      <c r="AU77" s="24" t="s">
        <v>77</v>
      </c>
      <c r="AY77" s="24" t="s">
        <v>161</v>
      </c>
      <c r="BE77" s="174">
        <f>IF(N77="základní",J77,0)</f>
        <v>0</v>
      </c>
      <c r="BF77" s="174">
        <f>IF(N77="snížená",J77,0)</f>
        <v>0</v>
      </c>
      <c r="BG77" s="174">
        <f>IF(N77="zákl. přenesená",J77,0)</f>
        <v>0</v>
      </c>
      <c r="BH77" s="174">
        <f>IF(N77="sníž. přenesená",J77,0)</f>
        <v>0</v>
      </c>
      <c r="BI77" s="174">
        <f>IF(N77="nulová",J77,0)</f>
        <v>0</v>
      </c>
      <c r="BJ77" s="24" t="s">
        <v>85</v>
      </c>
      <c r="BK77" s="174">
        <f>ROUND(I77*H77,2)</f>
        <v>0</v>
      </c>
      <c r="BL77" s="24" t="s">
        <v>160</v>
      </c>
      <c r="BM77" s="24" t="s">
        <v>1548</v>
      </c>
    </row>
    <row r="78" spans="2:65" s="1" customFormat="1" ht="120">
      <c r="B78" s="42"/>
      <c r="C78" s="64"/>
      <c r="D78" s="175" t="s">
        <v>163</v>
      </c>
      <c r="E78" s="64"/>
      <c r="F78" s="176" t="s">
        <v>1549</v>
      </c>
      <c r="G78" s="64"/>
      <c r="H78" s="64"/>
      <c r="I78" s="150"/>
      <c r="J78" s="64"/>
      <c r="K78" s="64"/>
      <c r="L78" s="62"/>
      <c r="M78" s="177"/>
      <c r="N78" s="178"/>
      <c r="O78" s="178"/>
      <c r="P78" s="178"/>
      <c r="Q78" s="178"/>
      <c r="R78" s="178"/>
      <c r="S78" s="178"/>
      <c r="T78" s="179"/>
      <c r="AT78" s="24" t="s">
        <v>163</v>
      </c>
      <c r="AU78" s="24" t="s">
        <v>77</v>
      </c>
    </row>
    <row r="79" spans="2:65" s="1" customFormat="1" ht="6.9" customHeight="1">
      <c r="B79" s="57"/>
      <c r="C79" s="58"/>
      <c r="D79" s="58"/>
      <c r="E79" s="58"/>
      <c r="F79" s="58"/>
      <c r="G79" s="58"/>
      <c r="H79" s="58"/>
      <c r="I79" s="140"/>
      <c r="J79" s="58"/>
      <c r="K79" s="58"/>
      <c r="L79" s="62"/>
    </row>
  </sheetData>
  <sheetProtection algorithmName="SHA-512" hashValue="Q2wtOVIIHkdHcdlg7Dv7Hj/3757IhVwvxxm8jUvQnrZ721LWVmdMr7lzIZBSmFg2Q4WbrJJnzyBAb6D1/gC57g==" saltValue="IP6xLnL4b756Eo76ONRCoiNBGQcbrtdZ3U0HxXj45ja4pXGLA2QTX0+K9t2CVvmNvE6xnmGO1fhyAztBdaHncQ==" spinCount="100000" sheet="1" objects="1" scenarios="1" formatColumns="0" formatRows="0" autoFilter="0"/>
  <autoFilter ref="C75:K78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9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2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3"/>
      <c r="C1" s="113"/>
      <c r="D1" s="114" t="s">
        <v>1</v>
      </c>
      <c r="E1" s="113"/>
      <c r="F1" s="115" t="s">
        <v>129</v>
      </c>
      <c r="G1" s="392" t="s">
        <v>130</v>
      </c>
      <c r="H1" s="392"/>
      <c r="I1" s="116"/>
      <c r="J1" s="115" t="s">
        <v>131</v>
      </c>
      <c r="K1" s="114" t="s">
        <v>132</v>
      </c>
      <c r="L1" s="115" t="s">
        <v>133</v>
      </c>
      <c r="M1" s="115"/>
      <c r="N1" s="115"/>
      <c r="O1" s="115"/>
      <c r="P1" s="115"/>
      <c r="Q1" s="115"/>
      <c r="R1" s="115"/>
      <c r="S1" s="115"/>
      <c r="T1" s="11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120</v>
      </c>
    </row>
    <row r="3" spans="1:70" ht="6.9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88</v>
      </c>
    </row>
    <row r="4" spans="1:70" ht="36.9" customHeight="1">
      <c r="B4" s="28"/>
      <c r="C4" s="29"/>
      <c r="D4" s="30" t="s">
        <v>134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III/33420 Molitorov, most ev. č. 33420-1</v>
      </c>
      <c r="F7" s="385"/>
      <c r="G7" s="385"/>
      <c r="H7" s="385"/>
      <c r="I7" s="118"/>
      <c r="J7" s="29"/>
      <c r="K7" s="31"/>
    </row>
    <row r="8" spans="1:70" s="1" customFormat="1" ht="13.2">
      <c r="B8" s="42"/>
      <c r="C8" s="43"/>
      <c r="D8" s="37" t="s">
        <v>135</v>
      </c>
      <c r="E8" s="43"/>
      <c r="F8" s="43"/>
      <c r="G8" s="43"/>
      <c r="H8" s="43"/>
      <c r="I8" s="119"/>
      <c r="J8" s="43"/>
      <c r="K8" s="46"/>
    </row>
    <row r="9" spans="1:70" s="1" customFormat="1" ht="36.9" customHeight="1">
      <c r="B9" s="42"/>
      <c r="C9" s="43"/>
      <c r="D9" s="43"/>
      <c r="E9" s="386" t="s">
        <v>1550</v>
      </c>
      <c r="F9" s="387"/>
      <c r="G9" s="387"/>
      <c r="H9" s="387"/>
      <c r="I9" s="119"/>
      <c r="J9" s="43"/>
      <c r="K9" s="46"/>
    </row>
    <row r="10" spans="1:70" s="1" customFormat="1" ht="12">
      <c r="B10" s="42"/>
      <c r="C10" s="43"/>
      <c r="D10" s="43"/>
      <c r="E10" s="43"/>
      <c r="F10" s="43"/>
      <c r="G10" s="43"/>
      <c r="H10" s="43"/>
      <c r="I10" s="119"/>
      <c r="J10" s="43"/>
      <c r="K10" s="46"/>
    </row>
    <row r="11" spans="1:70" s="1" customFormat="1" ht="14.4" customHeight="1">
      <c r="B11" s="42"/>
      <c r="C11" s="43"/>
      <c r="D11" s="37" t="s">
        <v>20</v>
      </c>
      <c r="E11" s="43"/>
      <c r="F11" s="35" t="s">
        <v>121</v>
      </c>
      <c r="G11" s="43"/>
      <c r="H11" s="43"/>
      <c r="I11" s="120" t="s">
        <v>22</v>
      </c>
      <c r="J11" s="35" t="s">
        <v>32</v>
      </c>
      <c r="K11" s="46"/>
    </row>
    <row r="12" spans="1:70" s="1" customFormat="1" ht="14.4" customHeight="1">
      <c r="B12" s="42"/>
      <c r="C12" s="43"/>
      <c r="D12" s="37" t="s">
        <v>24</v>
      </c>
      <c r="E12" s="43"/>
      <c r="F12" s="35" t="s">
        <v>25</v>
      </c>
      <c r="G12" s="43"/>
      <c r="H12" s="43"/>
      <c r="I12" s="120" t="s">
        <v>26</v>
      </c>
      <c r="J12" s="121" t="str">
        <f>'Rekapitulace stavby'!AN8</f>
        <v>20. 12. 2017</v>
      </c>
      <c r="K12" s="46"/>
    </row>
    <row r="13" spans="1:70" s="1" customFormat="1" ht="10.8" customHeight="1">
      <c r="B13" s="42"/>
      <c r="C13" s="43"/>
      <c r="D13" s="43"/>
      <c r="E13" s="43"/>
      <c r="F13" s="43"/>
      <c r="G13" s="43"/>
      <c r="H13" s="43"/>
      <c r="I13" s="119"/>
      <c r="J13" s="43"/>
      <c r="K13" s="46"/>
    </row>
    <row r="14" spans="1:70" s="1" customFormat="1" ht="14.4" customHeight="1">
      <c r="B14" s="42"/>
      <c r="C14" s="43"/>
      <c r="D14" s="37" t="s">
        <v>30</v>
      </c>
      <c r="E14" s="43"/>
      <c r="F14" s="43"/>
      <c r="G14" s="43"/>
      <c r="H14" s="43"/>
      <c r="I14" s="120" t="s">
        <v>31</v>
      </c>
      <c r="J14" s="35" t="s">
        <v>32</v>
      </c>
      <c r="K14" s="46"/>
    </row>
    <row r="15" spans="1:70" s="1" customFormat="1" ht="18" customHeight="1">
      <c r="B15" s="42"/>
      <c r="C15" s="43"/>
      <c r="D15" s="43"/>
      <c r="E15" s="35" t="s">
        <v>33</v>
      </c>
      <c r="F15" s="43"/>
      <c r="G15" s="43"/>
      <c r="H15" s="43"/>
      <c r="I15" s="120" t="s">
        <v>34</v>
      </c>
      <c r="J15" s="35" t="s">
        <v>32</v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9"/>
      <c r="J16" s="43"/>
      <c r="K16" s="46"/>
    </row>
    <row r="17" spans="2:11" s="1" customFormat="1" ht="14.4" customHeight="1">
      <c r="B17" s="42"/>
      <c r="C17" s="43"/>
      <c r="D17" s="37" t="s">
        <v>35</v>
      </c>
      <c r="E17" s="43"/>
      <c r="F17" s="43"/>
      <c r="G17" s="43"/>
      <c r="H17" s="43"/>
      <c r="I17" s="120" t="s">
        <v>31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20" t="s">
        <v>34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9"/>
      <c r="J19" s="43"/>
      <c r="K19" s="46"/>
    </row>
    <row r="20" spans="2:11" s="1" customFormat="1" ht="14.4" customHeight="1">
      <c r="B20" s="42"/>
      <c r="C20" s="43"/>
      <c r="D20" s="37" t="s">
        <v>37</v>
      </c>
      <c r="E20" s="43"/>
      <c r="F20" s="43"/>
      <c r="G20" s="43"/>
      <c r="H20" s="43"/>
      <c r="I20" s="120" t="s">
        <v>31</v>
      </c>
      <c r="J20" s="35" t="s">
        <v>38</v>
      </c>
      <c r="K20" s="46"/>
    </row>
    <row r="21" spans="2:11" s="1" customFormat="1" ht="18" customHeight="1">
      <c r="B21" s="42"/>
      <c r="C21" s="43"/>
      <c r="D21" s="43"/>
      <c r="E21" s="35" t="s">
        <v>39</v>
      </c>
      <c r="F21" s="43"/>
      <c r="G21" s="43"/>
      <c r="H21" s="43"/>
      <c r="I21" s="120" t="s">
        <v>34</v>
      </c>
      <c r="J21" s="35" t="s">
        <v>40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9"/>
      <c r="J22" s="43"/>
      <c r="K22" s="46"/>
    </row>
    <row r="23" spans="2:11" s="1" customFormat="1" ht="14.4" customHeight="1">
      <c r="B23" s="42"/>
      <c r="C23" s="43"/>
      <c r="D23" s="37" t="s">
        <v>42</v>
      </c>
      <c r="E23" s="43"/>
      <c r="F23" s="43"/>
      <c r="G23" s="43"/>
      <c r="H23" s="43"/>
      <c r="I23" s="119"/>
      <c r="J23" s="43"/>
      <c r="K23" s="46"/>
    </row>
    <row r="24" spans="2:11" s="6" customFormat="1" ht="16.5" customHeight="1">
      <c r="B24" s="122"/>
      <c r="C24" s="123"/>
      <c r="D24" s="123"/>
      <c r="E24" s="353" t="s">
        <v>32</v>
      </c>
      <c r="F24" s="353"/>
      <c r="G24" s="353"/>
      <c r="H24" s="353"/>
      <c r="I24" s="124"/>
      <c r="J24" s="123"/>
      <c r="K24" s="125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9"/>
      <c r="J25" s="43"/>
      <c r="K25" s="46"/>
    </row>
    <row r="26" spans="2:11" s="1" customFormat="1" ht="6.9" customHeight="1">
      <c r="B26" s="42"/>
      <c r="C26" s="43"/>
      <c r="D26" s="86"/>
      <c r="E26" s="86"/>
      <c r="F26" s="86"/>
      <c r="G26" s="86"/>
      <c r="H26" s="86"/>
      <c r="I26" s="126"/>
      <c r="J26" s="86"/>
      <c r="K26" s="127"/>
    </row>
    <row r="27" spans="2:11" s="1" customFormat="1" ht="25.35" customHeight="1">
      <c r="B27" s="42"/>
      <c r="C27" s="43"/>
      <c r="D27" s="128" t="s">
        <v>43</v>
      </c>
      <c r="E27" s="43"/>
      <c r="F27" s="43"/>
      <c r="G27" s="43"/>
      <c r="H27" s="43"/>
      <c r="I27" s="119"/>
      <c r="J27" s="129">
        <f>ROUND(J76,2)</f>
        <v>0</v>
      </c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26"/>
      <c r="J28" s="86"/>
      <c r="K28" s="127"/>
    </row>
    <row r="29" spans="2:11" s="1" customFormat="1" ht="14.4" customHeight="1">
      <c r="B29" s="42"/>
      <c r="C29" s="43"/>
      <c r="D29" s="43"/>
      <c r="E29" s="43"/>
      <c r="F29" s="47" t="s">
        <v>45</v>
      </c>
      <c r="G29" s="43"/>
      <c r="H29" s="43"/>
      <c r="I29" s="130" t="s">
        <v>44</v>
      </c>
      <c r="J29" s="47" t="s">
        <v>46</v>
      </c>
      <c r="K29" s="46"/>
    </row>
    <row r="30" spans="2:11" s="1" customFormat="1" ht="14.4" customHeight="1">
      <c r="B30" s="42"/>
      <c r="C30" s="43"/>
      <c r="D30" s="50" t="s">
        <v>47</v>
      </c>
      <c r="E30" s="50" t="s">
        <v>48</v>
      </c>
      <c r="F30" s="131">
        <f>ROUND(SUM(BE76:BE78), 2)</f>
        <v>0</v>
      </c>
      <c r="G30" s="43"/>
      <c r="H30" s="43"/>
      <c r="I30" s="132">
        <v>0.21</v>
      </c>
      <c r="J30" s="131">
        <f>ROUND(ROUND((SUM(BE76:BE78)),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49</v>
      </c>
      <c r="F31" s="131">
        <f>ROUND(SUM(BF76:BF78), 2)</f>
        <v>0</v>
      </c>
      <c r="G31" s="43"/>
      <c r="H31" s="43"/>
      <c r="I31" s="132">
        <v>0.15</v>
      </c>
      <c r="J31" s="131">
        <f>ROUND(ROUND((SUM(BF76:BF78)),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50</v>
      </c>
      <c r="F32" s="131">
        <f>ROUND(SUM(BG76:BG78), 2)</f>
        <v>0</v>
      </c>
      <c r="G32" s="43"/>
      <c r="H32" s="43"/>
      <c r="I32" s="132">
        <v>0.21</v>
      </c>
      <c r="J32" s="131">
        <v>0</v>
      </c>
      <c r="K32" s="46"/>
    </row>
    <row r="33" spans="2:11" s="1" customFormat="1" ht="14.4" hidden="1" customHeight="1">
      <c r="B33" s="42"/>
      <c r="C33" s="43"/>
      <c r="D33" s="43"/>
      <c r="E33" s="50" t="s">
        <v>51</v>
      </c>
      <c r="F33" s="131">
        <f>ROUND(SUM(BH76:BH78), 2)</f>
        <v>0</v>
      </c>
      <c r="G33" s="43"/>
      <c r="H33" s="43"/>
      <c r="I33" s="132">
        <v>0.15</v>
      </c>
      <c r="J33" s="131">
        <v>0</v>
      </c>
      <c r="K33" s="46"/>
    </row>
    <row r="34" spans="2:11" s="1" customFormat="1" ht="14.4" hidden="1" customHeight="1">
      <c r="B34" s="42"/>
      <c r="C34" s="43"/>
      <c r="D34" s="43"/>
      <c r="E34" s="50" t="s">
        <v>52</v>
      </c>
      <c r="F34" s="131">
        <f>ROUND(SUM(BI76:BI78), 2)</f>
        <v>0</v>
      </c>
      <c r="G34" s="43"/>
      <c r="H34" s="43"/>
      <c r="I34" s="132">
        <v>0</v>
      </c>
      <c r="J34" s="131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9"/>
      <c r="J35" s="43"/>
      <c r="K35" s="46"/>
    </row>
    <row r="36" spans="2:11" s="1" customFormat="1" ht="25.35" customHeight="1">
      <c r="B36" s="42"/>
      <c r="C36" s="133"/>
      <c r="D36" s="134" t="s">
        <v>53</v>
      </c>
      <c r="E36" s="80"/>
      <c r="F36" s="80"/>
      <c r="G36" s="135" t="s">
        <v>54</v>
      </c>
      <c r="H36" s="136" t="s">
        <v>55</v>
      </c>
      <c r="I36" s="137"/>
      <c r="J36" s="138">
        <f>SUM(J27:J34)</f>
        <v>0</v>
      </c>
      <c r="K36" s="139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40"/>
      <c r="J37" s="58"/>
      <c r="K37" s="59"/>
    </row>
    <row r="41" spans="2:11" s="1" customFormat="1" ht="6.9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" customHeight="1">
      <c r="B42" s="42"/>
      <c r="C42" s="30" t="s">
        <v>137</v>
      </c>
      <c r="D42" s="43"/>
      <c r="E42" s="43"/>
      <c r="F42" s="43"/>
      <c r="G42" s="43"/>
      <c r="H42" s="43"/>
      <c r="I42" s="119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9"/>
      <c r="J43" s="43"/>
      <c r="K43" s="46"/>
    </row>
    <row r="44" spans="2:11" s="1" customFormat="1" ht="14.4" customHeight="1">
      <c r="B44" s="42"/>
      <c r="C44" s="37" t="s">
        <v>18</v>
      </c>
      <c r="D44" s="43"/>
      <c r="E44" s="43"/>
      <c r="F44" s="43"/>
      <c r="G44" s="43"/>
      <c r="H44" s="43"/>
      <c r="I44" s="119"/>
      <c r="J44" s="43"/>
      <c r="K44" s="46"/>
    </row>
    <row r="45" spans="2:11" s="1" customFormat="1" ht="16.5" customHeight="1">
      <c r="B45" s="42"/>
      <c r="C45" s="43"/>
      <c r="D45" s="43"/>
      <c r="E45" s="384" t="str">
        <f>E7</f>
        <v>III/33420 Molitorov, most ev. č. 33420-1</v>
      </c>
      <c r="F45" s="385"/>
      <c r="G45" s="385"/>
      <c r="H45" s="385"/>
      <c r="I45" s="119"/>
      <c r="J45" s="43"/>
      <c r="K45" s="46"/>
    </row>
    <row r="46" spans="2:11" s="1" customFormat="1" ht="14.4" customHeight="1">
      <c r="B46" s="42"/>
      <c r="C46" s="37" t="s">
        <v>135</v>
      </c>
      <c r="D46" s="43"/>
      <c r="E46" s="43"/>
      <c r="F46" s="43"/>
      <c r="G46" s="43"/>
      <c r="H46" s="43"/>
      <c r="I46" s="119"/>
      <c r="J46" s="43"/>
      <c r="K46" s="46"/>
    </row>
    <row r="47" spans="2:11" s="1" customFormat="1" ht="17.25" customHeight="1">
      <c r="B47" s="42"/>
      <c r="C47" s="43"/>
      <c r="D47" s="43"/>
      <c r="E47" s="386" t="str">
        <f>E9</f>
        <v>SO 460 - Provizorní přeložka sdělovacího kabelu (oba na výtoku)</v>
      </c>
      <c r="F47" s="387"/>
      <c r="G47" s="387"/>
      <c r="H47" s="387"/>
      <c r="I47" s="119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9"/>
      <c r="J48" s="43"/>
      <c r="K48" s="46"/>
    </row>
    <row r="49" spans="2:47" s="1" customFormat="1" ht="18" customHeight="1">
      <c r="B49" s="42"/>
      <c r="C49" s="37" t="s">
        <v>24</v>
      </c>
      <c r="D49" s="43"/>
      <c r="E49" s="43"/>
      <c r="F49" s="35" t="str">
        <f>F12</f>
        <v>Kouřim</v>
      </c>
      <c r="G49" s="43"/>
      <c r="H49" s="43"/>
      <c r="I49" s="120" t="s">
        <v>26</v>
      </c>
      <c r="J49" s="121" t="str">
        <f>IF(J12="","",J12)</f>
        <v>20. 12. 2017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9"/>
      <c r="J50" s="43"/>
      <c r="K50" s="46"/>
    </row>
    <row r="51" spans="2:47" s="1" customFormat="1" ht="13.2">
      <c r="B51" s="42"/>
      <c r="C51" s="37" t="s">
        <v>30</v>
      </c>
      <c r="D51" s="43"/>
      <c r="E51" s="43"/>
      <c r="F51" s="35" t="str">
        <f>E15</f>
        <v>Středočeský kraj</v>
      </c>
      <c r="G51" s="43"/>
      <c r="H51" s="43"/>
      <c r="I51" s="120" t="s">
        <v>37</v>
      </c>
      <c r="J51" s="353" t="str">
        <f>E21</f>
        <v>VPÚ DECO PRAHA  a.s.</v>
      </c>
      <c r="K51" s="46"/>
    </row>
    <row r="52" spans="2:47" s="1" customFormat="1" ht="14.4" customHeight="1">
      <c r="B52" s="42"/>
      <c r="C52" s="37" t="s">
        <v>35</v>
      </c>
      <c r="D52" s="43"/>
      <c r="E52" s="43"/>
      <c r="F52" s="35" t="str">
        <f>IF(E18="","",E18)</f>
        <v/>
      </c>
      <c r="G52" s="43"/>
      <c r="H52" s="43"/>
      <c r="I52" s="119"/>
      <c r="J52" s="388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9"/>
      <c r="J53" s="43"/>
      <c r="K53" s="46"/>
    </row>
    <row r="54" spans="2:47" s="1" customFormat="1" ht="29.25" customHeight="1">
      <c r="B54" s="42"/>
      <c r="C54" s="145" t="s">
        <v>138</v>
      </c>
      <c r="D54" s="133"/>
      <c r="E54" s="133"/>
      <c r="F54" s="133"/>
      <c r="G54" s="133"/>
      <c r="H54" s="133"/>
      <c r="I54" s="146"/>
      <c r="J54" s="147" t="s">
        <v>139</v>
      </c>
      <c r="K54" s="148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9"/>
      <c r="J55" s="43"/>
      <c r="K55" s="46"/>
    </row>
    <row r="56" spans="2:47" s="1" customFormat="1" ht="29.25" customHeight="1">
      <c r="B56" s="42"/>
      <c r="C56" s="149" t="s">
        <v>140</v>
      </c>
      <c r="D56" s="43"/>
      <c r="E56" s="43"/>
      <c r="F56" s="43"/>
      <c r="G56" s="43"/>
      <c r="H56" s="43"/>
      <c r="I56" s="119"/>
      <c r="J56" s="129">
        <f>J76</f>
        <v>0</v>
      </c>
      <c r="K56" s="46"/>
      <c r="AU56" s="24" t="s">
        <v>141</v>
      </c>
    </row>
    <row r="57" spans="2:47" s="1" customFormat="1" ht="21.75" customHeight="1">
      <c r="B57" s="42"/>
      <c r="C57" s="43"/>
      <c r="D57" s="43"/>
      <c r="E57" s="43"/>
      <c r="F57" s="43"/>
      <c r="G57" s="43"/>
      <c r="H57" s="43"/>
      <c r="I57" s="119"/>
      <c r="J57" s="43"/>
      <c r="K57" s="46"/>
    </row>
    <row r="58" spans="2:47" s="1" customFormat="1" ht="6.9" customHeight="1">
      <c r="B58" s="57"/>
      <c r="C58" s="58"/>
      <c r="D58" s="58"/>
      <c r="E58" s="58"/>
      <c r="F58" s="58"/>
      <c r="G58" s="58"/>
      <c r="H58" s="58"/>
      <c r="I58" s="140"/>
      <c r="J58" s="58"/>
      <c r="K58" s="59"/>
    </row>
    <row r="62" spans="2:47" s="1" customFormat="1" ht="6.9" customHeight="1">
      <c r="B62" s="60"/>
      <c r="C62" s="61"/>
      <c r="D62" s="61"/>
      <c r="E62" s="61"/>
      <c r="F62" s="61"/>
      <c r="G62" s="61"/>
      <c r="H62" s="61"/>
      <c r="I62" s="143"/>
      <c r="J62" s="61"/>
      <c r="K62" s="61"/>
      <c r="L62" s="62"/>
    </row>
    <row r="63" spans="2:47" s="1" customFormat="1" ht="36.9" customHeight="1">
      <c r="B63" s="42"/>
      <c r="C63" s="63" t="s">
        <v>142</v>
      </c>
      <c r="D63" s="64"/>
      <c r="E63" s="64"/>
      <c r="F63" s="64"/>
      <c r="G63" s="64"/>
      <c r="H63" s="64"/>
      <c r="I63" s="150"/>
      <c r="J63" s="64"/>
      <c r="K63" s="64"/>
      <c r="L63" s="62"/>
    </row>
    <row r="64" spans="2:47" s="1" customFormat="1" ht="6.9" customHeight="1">
      <c r="B64" s="42"/>
      <c r="C64" s="64"/>
      <c r="D64" s="64"/>
      <c r="E64" s="64"/>
      <c r="F64" s="64"/>
      <c r="G64" s="64"/>
      <c r="H64" s="64"/>
      <c r="I64" s="150"/>
      <c r="J64" s="64"/>
      <c r="K64" s="64"/>
      <c r="L64" s="62"/>
    </row>
    <row r="65" spans="2:65" s="1" customFormat="1" ht="14.4" customHeight="1">
      <c r="B65" s="42"/>
      <c r="C65" s="66" t="s">
        <v>18</v>
      </c>
      <c r="D65" s="64"/>
      <c r="E65" s="64"/>
      <c r="F65" s="64"/>
      <c r="G65" s="64"/>
      <c r="H65" s="64"/>
      <c r="I65" s="150"/>
      <c r="J65" s="64"/>
      <c r="K65" s="64"/>
      <c r="L65" s="62"/>
    </row>
    <row r="66" spans="2:65" s="1" customFormat="1" ht="16.5" customHeight="1">
      <c r="B66" s="42"/>
      <c r="C66" s="64"/>
      <c r="D66" s="64"/>
      <c r="E66" s="389" t="str">
        <f>E7</f>
        <v>III/33420 Molitorov, most ev. č. 33420-1</v>
      </c>
      <c r="F66" s="390"/>
      <c r="G66" s="390"/>
      <c r="H66" s="390"/>
      <c r="I66" s="150"/>
      <c r="J66" s="64"/>
      <c r="K66" s="64"/>
      <c r="L66" s="62"/>
    </row>
    <row r="67" spans="2:65" s="1" customFormat="1" ht="14.4" customHeight="1">
      <c r="B67" s="42"/>
      <c r="C67" s="66" t="s">
        <v>135</v>
      </c>
      <c r="D67" s="64"/>
      <c r="E67" s="64"/>
      <c r="F67" s="64"/>
      <c r="G67" s="64"/>
      <c r="H67" s="64"/>
      <c r="I67" s="150"/>
      <c r="J67" s="64"/>
      <c r="K67" s="64"/>
      <c r="L67" s="62"/>
    </row>
    <row r="68" spans="2:65" s="1" customFormat="1" ht="17.25" customHeight="1">
      <c r="B68" s="42"/>
      <c r="C68" s="64"/>
      <c r="D68" s="64"/>
      <c r="E68" s="364" t="str">
        <f>E9</f>
        <v>SO 460 - Provizorní přeložka sdělovacího kabelu (oba na výtoku)</v>
      </c>
      <c r="F68" s="391"/>
      <c r="G68" s="391"/>
      <c r="H68" s="391"/>
      <c r="I68" s="150"/>
      <c r="J68" s="64"/>
      <c r="K68" s="64"/>
      <c r="L68" s="62"/>
    </row>
    <row r="69" spans="2:65" s="1" customFormat="1" ht="6.9" customHeight="1">
      <c r="B69" s="42"/>
      <c r="C69" s="64"/>
      <c r="D69" s="64"/>
      <c r="E69" s="64"/>
      <c r="F69" s="64"/>
      <c r="G69" s="64"/>
      <c r="H69" s="64"/>
      <c r="I69" s="150"/>
      <c r="J69" s="64"/>
      <c r="K69" s="64"/>
      <c r="L69" s="62"/>
    </row>
    <row r="70" spans="2:65" s="1" customFormat="1" ht="18" customHeight="1">
      <c r="B70" s="42"/>
      <c r="C70" s="66" t="s">
        <v>24</v>
      </c>
      <c r="D70" s="64"/>
      <c r="E70" s="64"/>
      <c r="F70" s="151" t="str">
        <f>F12</f>
        <v>Kouřim</v>
      </c>
      <c r="G70" s="64"/>
      <c r="H70" s="64"/>
      <c r="I70" s="152" t="s">
        <v>26</v>
      </c>
      <c r="J70" s="74" t="str">
        <f>IF(J12="","",J12)</f>
        <v>20. 12. 2017</v>
      </c>
      <c r="K70" s="64"/>
      <c r="L70" s="62"/>
    </row>
    <row r="71" spans="2:65" s="1" customFormat="1" ht="6.9" customHeight="1">
      <c r="B71" s="42"/>
      <c r="C71" s="64"/>
      <c r="D71" s="64"/>
      <c r="E71" s="64"/>
      <c r="F71" s="64"/>
      <c r="G71" s="64"/>
      <c r="H71" s="64"/>
      <c r="I71" s="150"/>
      <c r="J71" s="64"/>
      <c r="K71" s="64"/>
      <c r="L71" s="62"/>
    </row>
    <row r="72" spans="2:65" s="1" customFormat="1" ht="13.2">
      <c r="B72" s="42"/>
      <c r="C72" s="66" t="s">
        <v>30</v>
      </c>
      <c r="D72" s="64"/>
      <c r="E72" s="64"/>
      <c r="F72" s="151" t="str">
        <f>E15</f>
        <v>Středočeský kraj</v>
      </c>
      <c r="G72" s="64"/>
      <c r="H72" s="64"/>
      <c r="I72" s="152" t="s">
        <v>37</v>
      </c>
      <c r="J72" s="151" t="str">
        <f>E21</f>
        <v>VPÚ DECO PRAHA  a.s.</v>
      </c>
      <c r="K72" s="64"/>
      <c r="L72" s="62"/>
    </row>
    <row r="73" spans="2:65" s="1" customFormat="1" ht="14.4" customHeight="1">
      <c r="B73" s="42"/>
      <c r="C73" s="66" t="s">
        <v>35</v>
      </c>
      <c r="D73" s="64"/>
      <c r="E73" s="64"/>
      <c r="F73" s="151" t="str">
        <f>IF(E18="","",E18)</f>
        <v/>
      </c>
      <c r="G73" s="64"/>
      <c r="H73" s="64"/>
      <c r="I73" s="150"/>
      <c r="J73" s="64"/>
      <c r="K73" s="64"/>
      <c r="L73" s="62"/>
    </row>
    <row r="74" spans="2:65" s="1" customFormat="1" ht="10.35" customHeight="1">
      <c r="B74" s="42"/>
      <c r="C74" s="64"/>
      <c r="D74" s="64"/>
      <c r="E74" s="64"/>
      <c r="F74" s="64"/>
      <c r="G74" s="64"/>
      <c r="H74" s="64"/>
      <c r="I74" s="150"/>
      <c r="J74" s="64"/>
      <c r="K74" s="64"/>
      <c r="L74" s="62"/>
    </row>
    <row r="75" spans="2:65" s="7" customFormat="1" ht="29.25" customHeight="1">
      <c r="B75" s="153"/>
      <c r="C75" s="154" t="s">
        <v>143</v>
      </c>
      <c r="D75" s="155" t="s">
        <v>62</v>
      </c>
      <c r="E75" s="155" t="s">
        <v>58</v>
      </c>
      <c r="F75" s="155" t="s">
        <v>144</v>
      </c>
      <c r="G75" s="155" t="s">
        <v>145</v>
      </c>
      <c r="H75" s="155" t="s">
        <v>146</v>
      </c>
      <c r="I75" s="156" t="s">
        <v>147</v>
      </c>
      <c r="J75" s="155" t="s">
        <v>139</v>
      </c>
      <c r="K75" s="157" t="s">
        <v>148</v>
      </c>
      <c r="L75" s="158"/>
      <c r="M75" s="82" t="s">
        <v>149</v>
      </c>
      <c r="N75" s="83" t="s">
        <v>47</v>
      </c>
      <c r="O75" s="83" t="s">
        <v>150</v>
      </c>
      <c r="P75" s="83" t="s">
        <v>151</v>
      </c>
      <c r="Q75" s="83" t="s">
        <v>152</v>
      </c>
      <c r="R75" s="83" t="s">
        <v>153</v>
      </c>
      <c r="S75" s="83" t="s">
        <v>154</v>
      </c>
      <c r="T75" s="84" t="s">
        <v>155</v>
      </c>
    </row>
    <row r="76" spans="2:65" s="1" customFormat="1" ht="29.25" customHeight="1">
      <c r="B76" s="42"/>
      <c r="C76" s="88" t="s">
        <v>140</v>
      </c>
      <c r="D76" s="64"/>
      <c r="E76" s="64"/>
      <c r="F76" s="64"/>
      <c r="G76" s="64"/>
      <c r="H76" s="64"/>
      <c r="I76" s="150"/>
      <c r="J76" s="159">
        <f>BK76</f>
        <v>0</v>
      </c>
      <c r="K76" s="64"/>
      <c r="L76" s="62"/>
      <c r="M76" s="85"/>
      <c r="N76" s="86"/>
      <c r="O76" s="86"/>
      <c r="P76" s="160">
        <f>SUM(P77:P78)</f>
        <v>0</v>
      </c>
      <c r="Q76" s="86"/>
      <c r="R76" s="160">
        <f>SUM(R77:R78)</f>
        <v>0</v>
      </c>
      <c r="S76" s="86"/>
      <c r="T76" s="161">
        <f>SUM(T77:T78)</f>
        <v>0</v>
      </c>
      <c r="AT76" s="24" t="s">
        <v>76</v>
      </c>
      <c r="AU76" s="24" t="s">
        <v>141</v>
      </c>
      <c r="BK76" s="162">
        <f>SUM(BK77:BK78)</f>
        <v>0</v>
      </c>
    </row>
    <row r="77" spans="2:65" s="1" customFormat="1" ht="16.5" customHeight="1">
      <c r="B77" s="42"/>
      <c r="C77" s="163" t="s">
        <v>85</v>
      </c>
      <c r="D77" s="163" t="s">
        <v>156</v>
      </c>
      <c r="E77" s="164" t="s">
        <v>1551</v>
      </c>
      <c r="F77" s="165" t="s">
        <v>1552</v>
      </c>
      <c r="G77" s="166" t="s">
        <v>159</v>
      </c>
      <c r="H77" s="167">
        <v>1</v>
      </c>
      <c r="I77" s="168"/>
      <c r="J77" s="169">
        <f>ROUND(I77*H77,2)</f>
        <v>0</v>
      </c>
      <c r="K77" s="165" t="s">
        <v>32</v>
      </c>
      <c r="L77" s="62"/>
      <c r="M77" s="170" t="s">
        <v>32</v>
      </c>
      <c r="N77" s="171" t="s">
        <v>48</v>
      </c>
      <c r="O77" s="43"/>
      <c r="P77" s="172">
        <f>O77*H77</f>
        <v>0</v>
      </c>
      <c r="Q77" s="172">
        <v>0</v>
      </c>
      <c r="R77" s="172">
        <f>Q77*H77</f>
        <v>0</v>
      </c>
      <c r="S77" s="172">
        <v>0</v>
      </c>
      <c r="T77" s="173">
        <f>S77*H77</f>
        <v>0</v>
      </c>
      <c r="AR77" s="24" t="s">
        <v>160</v>
      </c>
      <c r="AT77" s="24" t="s">
        <v>156</v>
      </c>
      <c r="AU77" s="24" t="s">
        <v>77</v>
      </c>
      <c r="AY77" s="24" t="s">
        <v>161</v>
      </c>
      <c r="BE77" s="174">
        <f>IF(N77="základní",J77,0)</f>
        <v>0</v>
      </c>
      <c r="BF77" s="174">
        <f>IF(N77="snížená",J77,0)</f>
        <v>0</v>
      </c>
      <c r="BG77" s="174">
        <f>IF(N77="zákl. přenesená",J77,0)</f>
        <v>0</v>
      </c>
      <c r="BH77" s="174">
        <f>IF(N77="sníž. přenesená",J77,0)</f>
        <v>0</v>
      </c>
      <c r="BI77" s="174">
        <f>IF(N77="nulová",J77,0)</f>
        <v>0</v>
      </c>
      <c r="BJ77" s="24" t="s">
        <v>85</v>
      </c>
      <c r="BK77" s="174">
        <f>ROUND(I77*H77,2)</f>
        <v>0</v>
      </c>
      <c r="BL77" s="24" t="s">
        <v>160</v>
      </c>
      <c r="BM77" s="24" t="s">
        <v>1553</v>
      </c>
    </row>
    <row r="78" spans="2:65" s="1" customFormat="1" ht="72">
      <c r="B78" s="42"/>
      <c r="C78" s="64"/>
      <c r="D78" s="175" t="s">
        <v>163</v>
      </c>
      <c r="E78" s="64"/>
      <c r="F78" s="176" t="s">
        <v>1554</v>
      </c>
      <c r="G78" s="64"/>
      <c r="H78" s="64"/>
      <c r="I78" s="150"/>
      <c r="J78" s="64"/>
      <c r="K78" s="64"/>
      <c r="L78" s="62"/>
      <c r="M78" s="177"/>
      <c r="N78" s="178"/>
      <c r="O78" s="178"/>
      <c r="P78" s="178"/>
      <c r="Q78" s="178"/>
      <c r="R78" s="178"/>
      <c r="S78" s="178"/>
      <c r="T78" s="179"/>
      <c r="AT78" s="24" t="s">
        <v>163</v>
      </c>
      <c r="AU78" s="24" t="s">
        <v>77</v>
      </c>
    </row>
    <row r="79" spans="2:65" s="1" customFormat="1" ht="6.9" customHeight="1">
      <c r="B79" s="57"/>
      <c r="C79" s="58"/>
      <c r="D79" s="58"/>
      <c r="E79" s="58"/>
      <c r="F79" s="58"/>
      <c r="G79" s="58"/>
      <c r="H79" s="58"/>
      <c r="I79" s="140"/>
      <c r="J79" s="58"/>
      <c r="K79" s="58"/>
      <c r="L79" s="62"/>
    </row>
  </sheetData>
  <sheetProtection algorithmName="SHA-512" hashValue="TvRrZ9YrmumTxRVz29Wj6dgeEemEmOlDWJwGBuaQkSSi1rj6ffC1A3llBOKlHZ7XoFi1rZ69WPCBKVjGTynYvg==" saltValue="jzdQbM5bjL9e5U37LLFipHdoEKhbcWYC9zQG4wH11HSAMyZzZkhDjwOn2GkiGSh4Mv8ohLOijsHXU+jkNl4ERA==" spinCount="100000" sheet="1" objects="1" scenarios="1" formatColumns="0" formatRows="0" autoFilter="0"/>
  <autoFilter ref="C75:K78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9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2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3"/>
      <c r="C1" s="113"/>
      <c r="D1" s="114" t="s">
        <v>1</v>
      </c>
      <c r="E1" s="113"/>
      <c r="F1" s="115" t="s">
        <v>129</v>
      </c>
      <c r="G1" s="392" t="s">
        <v>130</v>
      </c>
      <c r="H1" s="392"/>
      <c r="I1" s="116"/>
      <c r="J1" s="115" t="s">
        <v>131</v>
      </c>
      <c r="K1" s="114" t="s">
        <v>132</v>
      </c>
      <c r="L1" s="115" t="s">
        <v>133</v>
      </c>
      <c r="M1" s="115"/>
      <c r="N1" s="115"/>
      <c r="O1" s="115"/>
      <c r="P1" s="115"/>
      <c r="Q1" s="115"/>
      <c r="R1" s="115"/>
      <c r="S1" s="115"/>
      <c r="T1" s="11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124</v>
      </c>
    </row>
    <row r="3" spans="1:70" ht="6.9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88</v>
      </c>
    </row>
    <row r="4" spans="1:70" ht="36.9" customHeight="1">
      <c r="B4" s="28"/>
      <c r="C4" s="29"/>
      <c r="D4" s="30" t="s">
        <v>134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III/33420 Molitorov, most ev. č. 33420-1</v>
      </c>
      <c r="F7" s="385"/>
      <c r="G7" s="385"/>
      <c r="H7" s="385"/>
      <c r="I7" s="118"/>
      <c r="J7" s="29"/>
      <c r="K7" s="31"/>
    </row>
    <row r="8" spans="1:70" s="1" customFormat="1" ht="13.2">
      <c r="B8" s="42"/>
      <c r="C8" s="43"/>
      <c r="D8" s="37" t="s">
        <v>135</v>
      </c>
      <c r="E8" s="43"/>
      <c r="F8" s="43"/>
      <c r="G8" s="43"/>
      <c r="H8" s="43"/>
      <c r="I8" s="119"/>
      <c r="J8" s="43"/>
      <c r="K8" s="46"/>
    </row>
    <row r="9" spans="1:70" s="1" customFormat="1" ht="36.9" customHeight="1">
      <c r="B9" s="42"/>
      <c r="C9" s="43"/>
      <c r="D9" s="43"/>
      <c r="E9" s="386" t="s">
        <v>1555</v>
      </c>
      <c r="F9" s="387"/>
      <c r="G9" s="387"/>
      <c r="H9" s="387"/>
      <c r="I9" s="119"/>
      <c r="J9" s="43"/>
      <c r="K9" s="46"/>
    </row>
    <row r="10" spans="1:70" s="1" customFormat="1" ht="12">
      <c r="B10" s="42"/>
      <c r="C10" s="43"/>
      <c r="D10" s="43"/>
      <c r="E10" s="43"/>
      <c r="F10" s="43"/>
      <c r="G10" s="43"/>
      <c r="H10" s="43"/>
      <c r="I10" s="119"/>
      <c r="J10" s="43"/>
      <c r="K10" s="46"/>
    </row>
    <row r="11" spans="1:70" s="1" customFormat="1" ht="14.4" customHeight="1">
      <c r="B11" s="42"/>
      <c r="C11" s="43"/>
      <c r="D11" s="37" t="s">
        <v>20</v>
      </c>
      <c r="E11" s="43"/>
      <c r="F11" s="35" t="s">
        <v>121</v>
      </c>
      <c r="G11" s="43"/>
      <c r="H11" s="43"/>
      <c r="I11" s="120" t="s">
        <v>22</v>
      </c>
      <c r="J11" s="35" t="s">
        <v>32</v>
      </c>
      <c r="K11" s="46"/>
    </row>
    <row r="12" spans="1:70" s="1" customFormat="1" ht="14.4" customHeight="1">
      <c r="B12" s="42"/>
      <c r="C12" s="43"/>
      <c r="D12" s="37" t="s">
        <v>24</v>
      </c>
      <c r="E12" s="43"/>
      <c r="F12" s="35" t="s">
        <v>25</v>
      </c>
      <c r="G12" s="43"/>
      <c r="H12" s="43"/>
      <c r="I12" s="120" t="s">
        <v>26</v>
      </c>
      <c r="J12" s="121" t="str">
        <f>'Rekapitulace stavby'!AN8</f>
        <v>20. 12. 2017</v>
      </c>
      <c r="K12" s="46"/>
    </row>
    <row r="13" spans="1:70" s="1" customFormat="1" ht="10.8" customHeight="1">
      <c r="B13" s="42"/>
      <c r="C13" s="43"/>
      <c r="D13" s="43"/>
      <c r="E13" s="43"/>
      <c r="F13" s="43"/>
      <c r="G13" s="43"/>
      <c r="H13" s="43"/>
      <c r="I13" s="119"/>
      <c r="J13" s="43"/>
      <c r="K13" s="46"/>
    </row>
    <row r="14" spans="1:70" s="1" customFormat="1" ht="14.4" customHeight="1">
      <c r="B14" s="42"/>
      <c r="C14" s="43"/>
      <c r="D14" s="37" t="s">
        <v>30</v>
      </c>
      <c r="E14" s="43"/>
      <c r="F14" s="43"/>
      <c r="G14" s="43"/>
      <c r="H14" s="43"/>
      <c r="I14" s="120" t="s">
        <v>31</v>
      </c>
      <c r="J14" s="35" t="s">
        <v>32</v>
      </c>
      <c r="K14" s="46"/>
    </row>
    <row r="15" spans="1:70" s="1" customFormat="1" ht="18" customHeight="1">
      <c r="B15" s="42"/>
      <c r="C15" s="43"/>
      <c r="D15" s="43"/>
      <c r="E15" s="35" t="s">
        <v>33</v>
      </c>
      <c r="F15" s="43"/>
      <c r="G15" s="43"/>
      <c r="H15" s="43"/>
      <c r="I15" s="120" t="s">
        <v>34</v>
      </c>
      <c r="J15" s="35" t="s">
        <v>32</v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9"/>
      <c r="J16" s="43"/>
      <c r="K16" s="46"/>
    </row>
    <row r="17" spans="2:11" s="1" customFormat="1" ht="14.4" customHeight="1">
      <c r="B17" s="42"/>
      <c r="C17" s="43"/>
      <c r="D17" s="37" t="s">
        <v>35</v>
      </c>
      <c r="E17" s="43"/>
      <c r="F17" s="43"/>
      <c r="G17" s="43"/>
      <c r="H17" s="43"/>
      <c r="I17" s="120" t="s">
        <v>31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20" t="s">
        <v>34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9"/>
      <c r="J19" s="43"/>
      <c r="K19" s="46"/>
    </row>
    <row r="20" spans="2:11" s="1" customFormat="1" ht="14.4" customHeight="1">
      <c r="B20" s="42"/>
      <c r="C20" s="43"/>
      <c r="D20" s="37" t="s">
        <v>37</v>
      </c>
      <c r="E20" s="43"/>
      <c r="F20" s="43"/>
      <c r="G20" s="43"/>
      <c r="H20" s="43"/>
      <c r="I20" s="120" t="s">
        <v>31</v>
      </c>
      <c r="J20" s="35" t="s">
        <v>38</v>
      </c>
      <c r="K20" s="46"/>
    </row>
    <row r="21" spans="2:11" s="1" customFormat="1" ht="18" customHeight="1">
      <c r="B21" s="42"/>
      <c r="C21" s="43"/>
      <c r="D21" s="43"/>
      <c r="E21" s="35" t="s">
        <v>39</v>
      </c>
      <c r="F21" s="43"/>
      <c r="G21" s="43"/>
      <c r="H21" s="43"/>
      <c r="I21" s="120" t="s">
        <v>34</v>
      </c>
      <c r="J21" s="35" t="s">
        <v>40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9"/>
      <c r="J22" s="43"/>
      <c r="K22" s="46"/>
    </row>
    <row r="23" spans="2:11" s="1" customFormat="1" ht="14.4" customHeight="1">
      <c r="B23" s="42"/>
      <c r="C23" s="43"/>
      <c r="D23" s="37" t="s">
        <v>42</v>
      </c>
      <c r="E23" s="43"/>
      <c r="F23" s="43"/>
      <c r="G23" s="43"/>
      <c r="H23" s="43"/>
      <c r="I23" s="119"/>
      <c r="J23" s="43"/>
      <c r="K23" s="46"/>
    </row>
    <row r="24" spans="2:11" s="6" customFormat="1" ht="16.5" customHeight="1">
      <c r="B24" s="122"/>
      <c r="C24" s="123"/>
      <c r="D24" s="123"/>
      <c r="E24" s="353" t="s">
        <v>32</v>
      </c>
      <c r="F24" s="353"/>
      <c r="G24" s="353"/>
      <c r="H24" s="353"/>
      <c r="I24" s="124"/>
      <c r="J24" s="123"/>
      <c r="K24" s="125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9"/>
      <c r="J25" s="43"/>
      <c r="K25" s="46"/>
    </row>
    <row r="26" spans="2:11" s="1" customFormat="1" ht="6.9" customHeight="1">
      <c r="B26" s="42"/>
      <c r="C26" s="43"/>
      <c r="D26" s="86"/>
      <c r="E26" s="86"/>
      <c r="F26" s="86"/>
      <c r="G26" s="86"/>
      <c r="H26" s="86"/>
      <c r="I26" s="126"/>
      <c r="J26" s="86"/>
      <c r="K26" s="127"/>
    </row>
    <row r="27" spans="2:11" s="1" customFormat="1" ht="25.35" customHeight="1">
      <c r="B27" s="42"/>
      <c r="C27" s="43"/>
      <c r="D27" s="128" t="s">
        <v>43</v>
      </c>
      <c r="E27" s="43"/>
      <c r="F27" s="43"/>
      <c r="G27" s="43"/>
      <c r="H27" s="43"/>
      <c r="I27" s="119"/>
      <c r="J27" s="129">
        <f>ROUND(J76,2)</f>
        <v>0</v>
      </c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26"/>
      <c r="J28" s="86"/>
      <c r="K28" s="127"/>
    </row>
    <row r="29" spans="2:11" s="1" customFormat="1" ht="14.4" customHeight="1">
      <c r="B29" s="42"/>
      <c r="C29" s="43"/>
      <c r="D29" s="43"/>
      <c r="E29" s="43"/>
      <c r="F29" s="47" t="s">
        <v>45</v>
      </c>
      <c r="G29" s="43"/>
      <c r="H29" s="43"/>
      <c r="I29" s="130" t="s">
        <v>44</v>
      </c>
      <c r="J29" s="47" t="s">
        <v>46</v>
      </c>
      <c r="K29" s="46"/>
    </row>
    <row r="30" spans="2:11" s="1" customFormat="1" ht="14.4" customHeight="1">
      <c r="B30" s="42"/>
      <c r="C30" s="43"/>
      <c r="D30" s="50" t="s">
        <v>47</v>
      </c>
      <c r="E30" s="50" t="s">
        <v>48</v>
      </c>
      <c r="F30" s="131">
        <f>ROUND(SUM(BE76:BE78), 2)</f>
        <v>0</v>
      </c>
      <c r="G30" s="43"/>
      <c r="H30" s="43"/>
      <c r="I30" s="132">
        <v>0.21</v>
      </c>
      <c r="J30" s="131">
        <f>ROUND(ROUND((SUM(BE76:BE78)),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49</v>
      </c>
      <c r="F31" s="131">
        <f>ROUND(SUM(BF76:BF78), 2)</f>
        <v>0</v>
      </c>
      <c r="G31" s="43"/>
      <c r="H31" s="43"/>
      <c r="I31" s="132">
        <v>0.15</v>
      </c>
      <c r="J31" s="131">
        <f>ROUND(ROUND((SUM(BF76:BF78)),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50</v>
      </c>
      <c r="F32" s="131">
        <f>ROUND(SUM(BG76:BG78), 2)</f>
        <v>0</v>
      </c>
      <c r="G32" s="43"/>
      <c r="H32" s="43"/>
      <c r="I32" s="132">
        <v>0.21</v>
      </c>
      <c r="J32" s="131">
        <v>0</v>
      </c>
      <c r="K32" s="46"/>
    </row>
    <row r="33" spans="2:11" s="1" customFormat="1" ht="14.4" hidden="1" customHeight="1">
      <c r="B33" s="42"/>
      <c r="C33" s="43"/>
      <c r="D33" s="43"/>
      <c r="E33" s="50" t="s">
        <v>51</v>
      </c>
      <c r="F33" s="131">
        <f>ROUND(SUM(BH76:BH78), 2)</f>
        <v>0</v>
      </c>
      <c r="G33" s="43"/>
      <c r="H33" s="43"/>
      <c r="I33" s="132">
        <v>0.15</v>
      </c>
      <c r="J33" s="131">
        <v>0</v>
      </c>
      <c r="K33" s="46"/>
    </row>
    <row r="34" spans="2:11" s="1" customFormat="1" ht="14.4" hidden="1" customHeight="1">
      <c r="B34" s="42"/>
      <c r="C34" s="43"/>
      <c r="D34" s="43"/>
      <c r="E34" s="50" t="s">
        <v>52</v>
      </c>
      <c r="F34" s="131">
        <f>ROUND(SUM(BI76:BI78), 2)</f>
        <v>0</v>
      </c>
      <c r="G34" s="43"/>
      <c r="H34" s="43"/>
      <c r="I34" s="132">
        <v>0</v>
      </c>
      <c r="J34" s="131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9"/>
      <c r="J35" s="43"/>
      <c r="K35" s="46"/>
    </row>
    <row r="36" spans="2:11" s="1" customFormat="1" ht="25.35" customHeight="1">
      <c r="B36" s="42"/>
      <c r="C36" s="133"/>
      <c r="D36" s="134" t="s">
        <v>53</v>
      </c>
      <c r="E36" s="80"/>
      <c r="F36" s="80"/>
      <c r="G36" s="135" t="s">
        <v>54</v>
      </c>
      <c r="H36" s="136" t="s">
        <v>55</v>
      </c>
      <c r="I36" s="137"/>
      <c r="J36" s="138">
        <f>SUM(J27:J34)</f>
        <v>0</v>
      </c>
      <c r="K36" s="139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40"/>
      <c r="J37" s="58"/>
      <c r="K37" s="59"/>
    </row>
    <row r="41" spans="2:11" s="1" customFormat="1" ht="6.9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" customHeight="1">
      <c r="B42" s="42"/>
      <c r="C42" s="30" t="s">
        <v>137</v>
      </c>
      <c r="D42" s="43"/>
      <c r="E42" s="43"/>
      <c r="F42" s="43"/>
      <c r="G42" s="43"/>
      <c r="H42" s="43"/>
      <c r="I42" s="119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9"/>
      <c r="J43" s="43"/>
      <c r="K43" s="46"/>
    </row>
    <row r="44" spans="2:11" s="1" customFormat="1" ht="14.4" customHeight="1">
      <c r="B44" s="42"/>
      <c r="C44" s="37" t="s">
        <v>18</v>
      </c>
      <c r="D44" s="43"/>
      <c r="E44" s="43"/>
      <c r="F44" s="43"/>
      <c r="G44" s="43"/>
      <c r="H44" s="43"/>
      <c r="I44" s="119"/>
      <c r="J44" s="43"/>
      <c r="K44" s="46"/>
    </row>
    <row r="45" spans="2:11" s="1" customFormat="1" ht="16.5" customHeight="1">
      <c r="B45" s="42"/>
      <c r="C45" s="43"/>
      <c r="D45" s="43"/>
      <c r="E45" s="384" t="str">
        <f>E7</f>
        <v>III/33420 Molitorov, most ev. č. 33420-1</v>
      </c>
      <c r="F45" s="385"/>
      <c r="G45" s="385"/>
      <c r="H45" s="385"/>
      <c r="I45" s="119"/>
      <c r="J45" s="43"/>
      <c r="K45" s="46"/>
    </row>
    <row r="46" spans="2:11" s="1" customFormat="1" ht="14.4" customHeight="1">
      <c r="B46" s="42"/>
      <c r="C46" s="37" t="s">
        <v>135</v>
      </c>
      <c r="D46" s="43"/>
      <c r="E46" s="43"/>
      <c r="F46" s="43"/>
      <c r="G46" s="43"/>
      <c r="H46" s="43"/>
      <c r="I46" s="119"/>
      <c r="J46" s="43"/>
      <c r="K46" s="46"/>
    </row>
    <row r="47" spans="2:11" s="1" customFormat="1" ht="17.25" customHeight="1">
      <c r="B47" s="42"/>
      <c r="C47" s="43"/>
      <c r="D47" s="43"/>
      <c r="E47" s="386" t="str">
        <f>E9</f>
        <v>SO 461 - Definitivní přeložka sdělovacího kabelu</v>
      </c>
      <c r="F47" s="387"/>
      <c r="G47" s="387"/>
      <c r="H47" s="387"/>
      <c r="I47" s="119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9"/>
      <c r="J48" s="43"/>
      <c r="K48" s="46"/>
    </row>
    <row r="49" spans="2:47" s="1" customFormat="1" ht="18" customHeight="1">
      <c r="B49" s="42"/>
      <c r="C49" s="37" t="s">
        <v>24</v>
      </c>
      <c r="D49" s="43"/>
      <c r="E49" s="43"/>
      <c r="F49" s="35" t="str">
        <f>F12</f>
        <v>Kouřim</v>
      </c>
      <c r="G49" s="43"/>
      <c r="H49" s="43"/>
      <c r="I49" s="120" t="s">
        <v>26</v>
      </c>
      <c r="J49" s="121" t="str">
        <f>IF(J12="","",J12)</f>
        <v>20. 12. 2017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9"/>
      <c r="J50" s="43"/>
      <c r="K50" s="46"/>
    </row>
    <row r="51" spans="2:47" s="1" customFormat="1" ht="13.2">
      <c r="B51" s="42"/>
      <c r="C51" s="37" t="s">
        <v>30</v>
      </c>
      <c r="D51" s="43"/>
      <c r="E51" s="43"/>
      <c r="F51" s="35" t="str">
        <f>E15</f>
        <v>Středočeský kraj</v>
      </c>
      <c r="G51" s="43"/>
      <c r="H51" s="43"/>
      <c r="I51" s="120" t="s">
        <v>37</v>
      </c>
      <c r="J51" s="353" t="str">
        <f>E21</f>
        <v>VPÚ DECO PRAHA  a.s.</v>
      </c>
      <c r="K51" s="46"/>
    </row>
    <row r="52" spans="2:47" s="1" customFormat="1" ht="14.4" customHeight="1">
      <c r="B52" s="42"/>
      <c r="C52" s="37" t="s">
        <v>35</v>
      </c>
      <c r="D52" s="43"/>
      <c r="E52" s="43"/>
      <c r="F52" s="35" t="str">
        <f>IF(E18="","",E18)</f>
        <v/>
      </c>
      <c r="G52" s="43"/>
      <c r="H52" s="43"/>
      <c r="I52" s="119"/>
      <c r="J52" s="388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9"/>
      <c r="J53" s="43"/>
      <c r="K53" s="46"/>
    </row>
    <row r="54" spans="2:47" s="1" customFormat="1" ht="29.25" customHeight="1">
      <c r="B54" s="42"/>
      <c r="C54" s="145" t="s">
        <v>138</v>
      </c>
      <c r="D54" s="133"/>
      <c r="E54" s="133"/>
      <c r="F54" s="133"/>
      <c r="G54" s="133"/>
      <c r="H54" s="133"/>
      <c r="I54" s="146"/>
      <c r="J54" s="147" t="s">
        <v>139</v>
      </c>
      <c r="K54" s="148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9"/>
      <c r="J55" s="43"/>
      <c r="K55" s="46"/>
    </row>
    <row r="56" spans="2:47" s="1" customFormat="1" ht="29.25" customHeight="1">
      <c r="B56" s="42"/>
      <c r="C56" s="149" t="s">
        <v>140</v>
      </c>
      <c r="D56" s="43"/>
      <c r="E56" s="43"/>
      <c r="F56" s="43"/>
      <c r="G56" s="43"/>
      <c r="H56" s="43"/>
      <c r="I56" s="119"/>
      <c r="J56" s="129">
        <f>J76</f>
        <v>0</v>
      </c>
      <c r="K56" s="46"/>
      <c r="AU56" s="24" t="s">
        <v>141</v>
      </c>
    </row>
    <row r="57" spans="2:47" s="1" customFormat="1" ht="21.75" customHeight="1">
      <c r="B57" s="42"/>
      <c r="C57" s="43"/>
      <c r="D57" s="43"/>
      <c r="E57" s="43"/>
      <c r="F57" s="43"/>
      <c r="G57" s="43"/>
      <c r="H57" s="43"/>
      <c r="I57" s="119"/>
      <c r="J57" s="43"/>
      <c r="K57" s="46"/>
    </row>
    <row r="58" spans="2:47" s="1" customFormat="1" ht="6.9" customHeight="1">
      <c r="B58" s="57"/>
      <c r="C58" s="58"/>
      <c r="D58" s="58"/>
      <c r="E58" s="58"/>
      <c r="F58" s="58"/>
      <c r="G58" s="58"/>
      <c r="H58" s="58"/>
      <c r="I58" s="140"/>
      <c r="J58" s="58"/>
      <c r="K58" s="59"/>
    </row>
    <row r="62" spans="2:47" s="1" customFormat="1" ht="6.9" customHeight="1">
      <c r="B62" s="60"/>
      <c r="C62" s="61"/>
      <c r="D62" s="61"/>
      <c r="E62" s="61"/>
      <c r="F62" s="61"/>
      <c r="G62" s="61"/>
      <c r="H62" s="61"/>
      <c r="I62" s="143"/>
      <c r="J62" s="61"/>
      <c r="K62" s="61"/>
      <c r="L62" s="62"/>
    </row>
    <row r="63" spans="2:47" s="1" customFormat="1" ht="36.9" customHeight="1">
      <c r="B63" s="42"/>
      <c r="C63" s="63" t="s">
        <v>142</v>
      </c>
      <c r="D63" s="64"/>
      <c r="E63" s="64"/>
      <c r="F63" s="64"/>
      <c r="G63" s="64"/>
      <c r="H63" s="64"/>
      <c r="I63" s="150"/>
      <c r="J63" s="64"/>
      <c r="K63" s="64"/>
      <c r="L63" s="62"/>
    </row>
    <row r="64" spans="2:47" s="1" customFormat="1" ht="6.9" customHeight="1">
      <c r="B64" s="42"/>
      <c r="C64" s="64"/>
      <c r="D64" s="64"/>
      <c r="E64" s="64"/>
      <c r="F64" s="64"/>
      <c r="G64" s="64"/>
      <c r="H64" s="64"/>
      <c r="I64" s="150"/>
      <c r="J64" s="64"/>
      <c r="K64" s="64"/>
      <c r="L64" s="62"/>
    </row>
    <row r="65" spans="2:65" s="1" customFormat="1" ht="14.4" customHeight="1">
      <c r="B65" s="42"/>
      <c r="C65" s="66" t="s">
        <v>18</v>
      </c>
      <c r="D65" s="64"/>
      <c r="E65" s="64"/>
      <c r="F65" s="64"/>
      <c r="G65" s="64"/>
      <c r="H65" s="64"/>
      <c r="I65" s="150"/>
      <c r="J65" s="64"/>
      <c r="K65" s="64"/>
      <c r="L65" s="62"/>
    </row>
    <row r="66" spans="2:65" s="1" customFormat="1" ht="16.5" customHeight="1">
      <c r="B66" s="42"/>
      <c r="C66" s="64"/>
      <c r="D66" s="64"/>
      <c r="E66" s="389" t="str">
        <f>E7</f>
        <v>III/33420 Molitorov, most ev. č. 33420-1</v>
      </c>
      <c r="F66" s="390"/>
      <c r="G66" s="390"/>
      <c r="H66" s="390"/>
      <c r="I66" s="150"/>
      <c r="J66" s="64"/>
      <c r="K66" s="64"/>
      <c r="L66" s="62"/>
    </row>
    <row r="67" spans="2:65" s="1" customFormat="1" ht="14.4" customHeight="1">
      <c r="B67" s="42"/>
      <c r="C67" s="66" t="s">
        <v>135</v>
      </c>
      <c r="D67" s="64"/>
      <c r="E67" s="64"/>
      <c r="F67" s="64"/>
      <c r="G67" s="64"/>
      <c r="H67" s="64"/>
      <c r="I67" s="150"/>
      <c r="J67" s="64"/>
      <c r="K67" s="64"/>
      <c r="L67" s="62"/>
    </row>
    <row r="68" spans="2:65" s="1" customFormat="1" ht="17.25" customHeight="1">
      <c r="B68" s="42"/>
      <c r="C68" s="64"/>
      <c r="D68" s="64"/>
      <c r="E68" s="364" t="str">
        <f>E9</f>
        <v>SO 461 - Definitivní přeložka sdělovacího kabelu</v>
      </c>
      <c r="F68" s="391"/>
      <c r="G68" s="391"/>
      <c r="H68" s="391"/>
      <c r="I68" s="150"/>
      <c r="J68" s="64"/>
      <c r="K68" s="64"/>
      <c r="L68" s="62"/>
    </row>
    <row r="69" spans="2:65" s="1" customFormat="1" ht="6.9" customHeight="1">
      <c r="B69" s="42"/>
      <c r="C69" s="64"/>
      <c r="D69" s="64"/>
      <c r="E69" s="64"/>
      <c r="F69" s="64"/>
      <c r="G69" s="64"/>
      <c r="H69" s="64"/>
      <c r="I69" s="150"/>
      <c r="J69" s="64"/>
      <c r="K69" s="64"/>
      <c r="L69" s="62"/>
    </row>
    <row r="70" spans="2:65" s="1" customFormat="1" ht="18" customHeight="1">
      <c r="B70" s="42"/>
      <c r="C70" s="66" t="s">
        <v>24</v>
      </c>
      <c r="D70" s="64"/>
      <c r="E70" s="64"/>
      <c r="F70" s="151" t="str">
        <f>F12</f>
        <v>Kouřim</v>
      </c>
      <c r="G70" s="64"/>
      <c r="H70" s="64"/>
      <c r="I70" s="152" t="s">
        <v>26</v>
      </c>
      <c r="J70" s="74" t="str">
        <f>IF(J12="","",J12)</f>
        <v>20. 12. 2017</v>
      </c>
      <c r="K70" s="64"/>
      <c r="L70" s="62"/>
    </row>
    <row r="71" spans="2:65" s="1" customFormat="1" ht="6.9" customHeight="1">
      <c r="B71" s="42"/>
      <c r="C71" s="64"/>
      <c r="D71" s="64"/>
      <c r="E71" s="64"/>
      <c r="F71" s="64"/>
      <c r="G71" s="64"/>
      <c r="H71" s="64"/>
      <c r="I71" s="150"/>
      <c r="J71" s="64"/>
      <c r="K71" s="64"/>
      <c r="L71" s="62"/>
    </row>
    <row r="72" spans="2:65" s="1" customFormat="1" ht="13.2">
      <c r="B72" s="42"/>
      <c r="C72" s="66" t="s">
        <v>30</v>
      </c>
      <c r="D72" s="64"/>
      <c r="E72" s="64"/>
      <c r="F72" s="151" t="str">
        <f>E15</f>
        <v>Středočeský kraj</v>
      </c>
      <c r="G72" s="64"/>
      <c r="H72" s="64"/>
      <c r="I72" s="152" t="s">
        <v>37</v>
      </c>
      <c r="J72" s="151" t="str">
        <f>E21</f>
        <v>VPÚ DECO PRAHA  a.s.</v>
      </c>
      <c r="K72" s="64"/>
      <c r="L72" s="62"/>
    </row>
    <row r="73" spans="2:65" s="1" customFormat="1" ht="14.4" customHeight="1">
      <c r="B73" s="42"/>
      <c r="C73" s="66" t="s">
        <v>35</v>
      </c>
      <c r="D73" s="64"/>
      <c r="E73" s="64"/>
      <c r="F73" s="151" t="str">
        <f>IF(E18="","",E18)</f>
        <v/>
      </c>
      <c r="G73" s="64"/>
      <c r="H73" s="64"/>
      <c r="I73" s="150"/>
      <c r="J73" s="64"/>
      <c r="K73" s="64"/>
      <c r="L73" s="62"/>
    </row>
    <row r="74" spans="2:65" s="1" customFormat="1" ht="10.35" customHeight="1">
      <c r="B74" s="42"/>
      <c r="C74" s="64"/>
      <c r="D74" s="64"/>
      <c r="E74" s="64"/>
      <c r="F74" s="64"/>
      <c r="G74" s="64"/>
      <c r="H74" s="64"/>
      <c r="I74" s="150"/>
      <c r="J74" s="64"/>
      <c r="K74" s="64"/>
      <c r="L74" s="62"/>
    </row>
    <row r="75" spans="2:65" s="7" customFormat="1" ht="29.25" customHeight="1">
      <c r="B75" s="153"/>
      <c r="C75" s="154" t="s">
        <v>143</v>
      </c>
      <c r="D75" s="155" t="s">
        <v>62</v>
      </c>
      <c r="E75" s="155" t="s">
        <v>58</v>
      </c>
      <c r="F75" s="155" t="s">
        <v>144</v>
      </c>
      <c r="G75" s="155" t="s">
        <v>145</v>
      </c>
      <c r="H75" s="155" t="s">
        <v>146</v>
      </c>
      <c r="I75" s="156" t="s">
        <v>147</v>
      </c>
      <c r="J75" s="155" t="s">
        <v>139</v>
      </c>
      <c r="K75" s="157" t="s">
        <v>148</v>
      </c>
      <c r="L75" s="158"/>
      <c r="M75" s="82" t="s">
        <v>149</v>
      </c>
      <c r="N75" s="83" t="s">
        <v>47</v>
      </c>
      <c r="O75" s="83" t="s">
        <v>150</v>
      </c>
      <c r="P75" s="83" t="s">
        <v>151</v>
      </c>
      <c r="Q75" s="83" t="s">
        <v>152</v>
      </c>
      <c r="R75" s="83" t="s">
        <v>153</v>
      </c>
      <c r="S75" s="83" t="s">
        <v>154</v>
      </c>
      <c r="T75" s="84" t="s">
        <v>155</v>
      </c>
    </row>
    <row r="76" spans="2:65" s="1" customFormat="1" ht="29.25" customHeight="1">
      <c r="B76" s="42"/>
      <c r="C76" s="88" t="s">
        <v>140</v>
      </c>
      <c r="D76" s="64"/>
      <c r="E76" s="64"/>
      <c r="F76" s="64"/>
      <c r="G76" s="64"/>
      <c r="H76" s="64"/>
      <c r="I76" s="150"/>
      <c r="J76" s="159">
        <f>BK76</f>
        <v>0</v>
      </c>
      <c r="K76" s="64"/>
      <c r="L76" s="62"/>
      <c r="M76" s="85"/>
      <c r="N76" s="86"/>
      <c r="O76" s="86"/>
      <c r="P76" s="160">
        <f>SUM(P77:P78)</f>
        <v>0</v>
      </c>
      <c r="Q76" s="86"/>
      <c r="R76" s="160">
        <f>SUM(R77:R78)</f>
        <v>0</v>
      </c>
      <c r="S76" s="86"/>
      <c r="T76" s="161">
        <f>SUM(T77:T78)</f>
        <v>0</v>
      </c>
      <c r="AT76" s="24" t="s">
        <v>76</v>
      </c>
      <c r="AU76" s="24" t="s">
        <v>141</v>
      </c>
      <c r="BK76" s="162">
        <f>SUM(BK77:BK78)</f>
        <v>0</v>
      </c>
    </row>
    <row r="77" spans="2:65" s="1" customFormat="1" ht="16.5" customHeight="1">
      <c r="B77" s="42"/>
      <c r="C77" s="163" t="s">
        <v>85</v>
      </c>
      <c r="D77" s="163" t="s">
        <v>156</v>
      </c>
      <c r="E77" s="164" t="s">
        <v>1556</v>
      </c>
      <c r="F77" s="165" t="s">
        <v>1557</v>
      </c>
      <c r="G77" s="166" t="s">
        <v>32</v>
      </c>
      <c r="H77" s="167">
        <v>1</v>
      </c>
      <c r="I77" s="168"/>
      <c r="J77" s="169">
        <f>ROUND(I77*H77,2)</f>
        <v>0</v>
      </c>
      <c r="K77" s="165" t="s">
        <v>32</v>
      </c>
      <c r="L77" s="62"/>
      <c r="M77" s="170" t="s">
        <v>32</v>
      </c>
      <c r="N77" s="171" t="s">
        <v>48</v>
      </c>
      <c r="O77" s="43"/>
      <c r="P77" s="172">
        <f>O77*H77</f>
        <v>0</v>
      </c>
      <c r="Q77" s="172">
        <v>0</v>
      </c>
      <c r="R77" s="172">
        <f>Q77*H77</f>
        <v>0</v>
      </c>
      <c r="S77" s="172">
        <v>0</v>
      </c>
      <c r="T77" s="173">
        <f>S77*H77</f>
        <v>0</v>
      </c>
      <c r="AR77" s="24" t="s">
        <v>160</v>
      </c>
      <c r="AT77" s="24" t="s">
        <v>156</v>
      </c>
      <c r="AU77" s="24" t="s">
        <v>77</v>
      </c>
      <c r="AY77" s="24" t="s">
        <v>161</v>
      </c>
      <c r="BE77" s="174">
        <f>IF(N77="základní",J77,0)</f>
        <v>0</v>
      </c>
      <c r="BF77" s="174">
        <f>IF(N77="snížená",J77,0)</f>
        <v>0</v>
      </c>
      <c r="BG77" s="174">
        <f>IF(N77="zákl. přenesená",J77,0)</f>
        <v>0</v>
      </c>
      <c r="BH77" s="174">
        <f>IF(N77="sníž. přenesená",J77,0)</f>
        <v>0</v>
      </c>
      <c r="BI77" s="174">
        <f>IF(N77="nulová",J77,0)</f>
        <v>0</v>
      </c>
      <c r="BJ77" s="24" t="s">
        <v>85</v>
      </c>
      <c r="BK77" s="174">
        <f>ROUND(I77*H77,2)</f>
        <v>0</v>
      </c>
      <c r="BL77" s="24" t="s">
        <v>160</v>
      </c>
      <c r="BM77" s="24" t="s">
        <v>1558</v>
      </c>
    </row>
    <row r="78" spans="2:65" s="1" customFormat="1" ht="96">
      <c r="B78" s="42"/>
      <c r="C78" s="64"/>
      <c r="D78" s="175" t="s">
        <v>163</v>
      </c>
      <c r="E78" s="64"/>
      <c r="F78" s="176" t="s">
        <v>1559</v>
      </c>
      <c r="G78" s="64"/>
      <c r="H78" s="64"/>
      <c r="I78" s="150"/>
      <c r="J78" s="64"/>
      <c r="K78" s="64"/>
      <c r="L78" s="62"/>
      <c r="M78" s="177"/>
      <c r="N78" s="178"/>
      <c r="O78" s="178"/>
      <c r="P78" s="178"/>
      <c r="Q78" s="178"/>
      <c r="R78" s="178"/>
      <c r="S78" s="178"/>
      <c r="T78" s="179"/>
      <c r="AT78" s="24" t="s">
        <v>163</v>
      </c>
      <c r="AU78" s="24" t="s">
        <v>77</v>
      </c>
    </row>
    <row r="79" spans="2:65" s="1" customFormat="1" ht="6.9" customHeight="1">
      <c r="B79" s="57"/>
      <c r="C79" s="58"/>
      <c r="D79" s="58"/>
      <c r="E79" s="58"/>
      <c r="F79" s="58"/>
      <c r="G79" s="58"/>
      <c r="H79" s="58"/>
      <c r="I79" s="140"/>
      <c r="J79" s="58"/>
      <c r="K79" s="58"/>
      <c r="L79" s="62"/>
    </row>
  </sheetData>
  <sheetProtection algorithmName="SHA-512" hashValue="vk8avbUHlz2V8SNEYvLk7pKdptnfXYGOfHP6JqlZWOTzR0PsouV6iijA0LBZAaLB1Z1Ry9+9mBRAysbvtbOpFQ==" saltValue="JjKa+CFZj//8cX2Li9WxcAEaU1YW4JJRfFRcpn3wKsLjw5Wo/LcnEXLJG443o41X0teNrsi0Wp79LnGiWPeo3g==" spinCount="100000" sheet="1" objects="1" scenarios="1" formatColumns="0" formatRows="0" autoFilter="0"/>
  <autoFilter ref="C75:K78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69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2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3"/>
      <c r="C1" s="113"/>
      <c r="D1" s="114" t="s">
        <v>1</v>
      </c>
      <c r="E1" s="113"/>
      <c r="F1" s="115" t="s">
        <v>129</v>
      </c>
      <c r="G1" s="392" t="s">
        <v>130</v>
      </c>
      <c r="H1" s="392"/>
      <c r="I1" s="116"/>
      <c r="J1" s="115" t="s">
        <v>131</v>
      </c>
      <c r="K1" s="114" t="s">
        <v>132</v>
      </c>
      <c r="L1" s="115" t="s">
        <v>133</v>
      </c>
      <c r="M1" s="115"/>
      <c r="N1" s="115"/>
      <c r="O1" s="115"/>
      <c r="P1" s="115"/>
      <c r="Q1" s="115"/>
      <c r="R1" s="115"/>
      <c r="S1" s="115"/>
      <c r="T1" s="11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127</v>
      </c>
    </row>
    <row r="3" spans="1:70" ht="6.9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88</v>
      </c>
    </row>
    <row r="4" spans="1:70" ht="36.9" customHeight="1">
      <c r="B4" s="28"/>
      <c r="C4" s="29"/>
      <c r="D4" s="30" t="s">
        <v>134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III/33420 Molitorov, most ev. č. 33420-1</v>
      </c>
      <c r="F7" s="385"/>
      <c r="G7" s="385"/>
      <c r="H7" s="385"/>
      <c r="I7" s="118"/>
      <c r="J7" s="29"/>
      <c r="K7" s="31"/>
    </row>
    <row r="8" spans="1:70" s="1" customFormat="1" ht="13.2">
      <c r="B8" s="42"/>
      <c r="C8" s="43"/>
      <c r="D8" s="37" t="s">
        <v>135</v>
      </c>
      <c r="E8" s="43"/>
      <c r="F8" s="43"/>
      <c r="G8" s="43"/>
      <c r="H8" s="43"/>
      <c r="I8" s="119"/>
      <c r="J8" s="43"/>
      <c r="K8" s="46"/>
    </row>
    <row r="9" spans="1:70" s="1" customFormat="1" ht="36.9" customHeight="1">
      <c r="B9" s="42"/>
      <c r="C9" s="43"/>
      <c r="D9" s="43"/>
      <c r="E9" s="386" t="s">
        <v>1560</v>
      </c>
      <c r="F9" s="387"/>
      <c r="G9" s="387"/>
      <c r="H9" s="387"/>
      <c r="I9" s="119"/>
      <c r="J9" s="43"/>
      <c r="K9" s="46"/>
    </row>
    <row r="10" spans="1:70" s="1" customFormat="1" ht="12">
      <c r="B10" s="42"/>
      <c r="C10" s="43"/>
      <c r="D10" s="43"/>
      <c r="E10" s="43"/>
      <c r="F10" s="43"/>
      <c r="G10" s="43"/>
      <c r="H10" s="43"/>
      <c r="I10" s="119"/>
      <c r="J10" s="43"/>
      <c r="K10" s="46"/>
    </row>
    <row r="11" spans="1:70" s="1" customFormat="1" ht="14.4" customHeight="1">
      <c r="B11" s="42"/>
      <c r="C11" s="43"/>
      <c r="D11" s="37" t="s">
        <v>20</v>
      </c>
      <c r="E11" s="43"/>
      <c r="F11" s="35" t="s">
        <v>128</v>
      </c>
      <c r="G11" s="43"/>
      <c r="H11" s="43"/>
      <c r="I11" s="120" t="s">
        <v>22</v>
      </c>
      <c r="J11" s="35" t="s">
        <v>32</v>
      </c>
      <c r="K11" s="46"/>
    </row>
    <row r="12" spans="1:70" s="1" customFormat="1" ht="14.4" customHeight="1">
      <c r="B12" s="42"/>
      <c r="C12" s="43"/>
      <c r="D12" s="37" t="s">
        <v>24</v>
      </c>
      <c r="E12" s="43"/>
      <c r="F12" s="35" t="s">
        <v>25</v>
      </c>
      <c r="G12" s="43"/>
      <c r="H12" s="43"/>
      <c r="I12" s="120" t="s">
        <v>26</v>
      </c>
      <c r="J12" s="121" t="str">
        <f>'Rekapitulace stavby'!AN8</f>
        <v>20. 12. 2017</v>
      </c>
      <c r="K12" s="46"/>
    </row>
    <row r="13" spans="1:70" s="1" customFormat="1" ht="10.8" customHeight="1">
      <c r="B13" s="42"/>
      <c r="C13" s="43"/>
      <c r="D13" s="43"/>
      <c r="E13" s="43"/>
      <c r="F13" s="43"/>
      <c r="G13" s="43"/>
      <c r="H13" s="43"/>
      <c r="I13" s="119"/>
      <c r="J13" s="43"/>
      <c r="K13" s="46"/>
    </row>
    <row r="14" spans="1:70" s="1" customFormat="1" ht="14.4" customHeight="1">
      <c r="B14" s="42"/>
      <c r="C14" s="43"/>
      <c r="D14" s="37" t="s">
        <v>30</v>
      </c>
      <c r="E14" s="43"/>
      <c r="F14" s="43"/>
      <c r="G14" s="43"/>
      <c r="H14" s="43"/>
      <c r="I14" s="120" t="s">
        <v>31</v>
      </c>
      <c r="J14" s="35" t="s">
        <v>32</v>
      </c>
      <c r="K14" s="46"/>
    </row>
    <row r="15" spans="1:70" s="1" customFormat="1" ht="18" customHeight="1">
      <c r="B15" s="42"/>
      <c r="C15" s="43"/>
      <c r="D15" s="43"/>
      <c r="E15" s="35" t="s">
        <v>33</v>
      </c>
      <c r="F15" s="43"/>
      <c r="G15" s="43"/>
      <c r="H15" s="43"/>
      <c r="I15" s="120" t="s">
        <v>34</v>
      </c>
      <c r="J15" s="35" t="s">
        <v>32</v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9"/>
      <c r="J16" s="43"/>
      <c r="K16" s="46"/>
    </row>
    <row r="17" spans="2:11" s="1" customFormat="1" ht="14.4" customHeight="1">
      <c r="B17" s="42"/>
      <c r="C17" s="43"/>
      <c r="D17" s="37" t="s">
        <v>35</v>
      </c>
      <c r="E17" s="43"/>
      <c r="F17" s="43"/>
      <c r="G17" s="43"/>
      <c r="H17" s="43"/>
      <c r="I17" s="120" t="s">
        <v>31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20" t="s">
        <v>34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9"/>
      <c r="J19" s="43"/>
      <c r="K19" s="46"/>
    </row>
    <row r="20" spans="2:11" s="1" customFormat="1" ht="14.4" customHeight="1">
      <c r="B20" s="42"/>
      <c r="C20" s="43"/>
      <c r="D20" s="37" t="s">
        <v>37</v>
      </c>
      <c r="E20" s="43"/>
      <c r="F20" s="43"/>
      <c r="G20" s="43"/>
      <c r="H20" s="43"/>
      <c r="I20" s="120" t="s">
        <v>31</v>
      </c>
      <c r="J20" s="35" t="s">
        <v>38</v>
      </c>
      <c r="K20" s="46"/>
    </row>
    <row r="21" spans="2:11" s="1" customFormat="1" ht="18" customHeight="1">
      <c r="B21" s="42"/>
      <c r="C21" s="43"/>
      <c r="D21" s="43"/>
      <c r="E21" s="35" t="s">
        <v>39</v>
      </c>
      <c r="F21" s="43"/>
      <c r="G21" s="43"/>
      <c r="H21" s="43"/>
      <c r="I21" s="120" t="s">
        <v>34</v>
      </c>
      <c r="J21" s="35" t="s">
        <v>40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9"/>
      <c r="J22" s="43"/>
      <c r="K22" s="46"/>
    </row>
    <row r="23" spans="2:11" s="1" customFormat="1" ht="14.4" customHeight="1">
      <c r="B23" s="42"/>
      <c r="C23" s="43"/>
      <c r="D23" s="37" t="s">
        <v>42</v>
      </c>
      <c r="E23" s="43"/>
      <c r="F23" s="43"/>
      <c r="G23" s="43"/>
      <c r="H23" s="43"/>
      <c r="I23" s="119"/>
      <c r="J23" s="43"/>
      <c r="K23" s="46"/>
    </row>
    <row r="24" spans="2:11" s="6" customFormat="1" ht="16.5" customHeight="1">
      <c r="B24" s="122"/>
      <c r="C24" s="123"/>
      <c r="D24" s="123"/>
      <c r="E24" s="353" t="s">
        <v>32</v>
      </c>
      <c r="F24" s="353"/>
      <c r="G24" s="353"/>
      <c r="H24" s="353"/>
      <c r="I24" s="124"/>
      <c r="J24" s="123"/>
      <c r="K24" s="125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9"/>
      <c r="J25" s="43"/>
      <c r="K25" s="46"/>
    </row>
    <row r="26" spans="2:11" s="1" customFormat="1" ht="6.9" customHeight="1">
      <c r="B26" s="42"/>
      <c r="C26" s="43"/>
      <c r="D26" s="86"/>
      <c r="E26" s="86"/>
      <c r="F26" s="86"/>
      <c r="G26" s="86"/>
      <c r="H26" s="86"/>
      <c r="I26" s="126"/>
      <c r="J26" s="86"/>
      <c r="K26" s="127"/>
    </row>
    <row r="27" spans="2:11" s="1" customFormat="1" ht="25.35" customHeight="1">
      <c r="B27" s="42"/>
      <c r="C27" s="43"/>
      <c r="D27" s="128" t="s">
        <v>43</v>
      </c>
      <c r="E27" s="43"/>
      <c r="F27" s="43"/>
      <c r="G27" s="43"/>
      <c r="H27" s="43"/>
      <c r="I27" s="119"/>
      <c r="J27" s="129">
        <f>ROUND(J85,2)</f>
        <v>0</v>
      </c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26"/>
      <c r="J28" s="86"/>
      <c r="K28" s="127"/>
    </row>
    <row r="29" spans="2:11" s="1" customFormat="1" ht="14.4" customHeight="1">
      <c r="B29" s="42"/>
      <c r="C29" s="43"/>
      <c r="D29" s="43"/>
      <c r="E29" s="43"/>
      <c r="F29" s="47" t="s">
        <v>45</v>
      </c>
      <c r="G29" s="43"/>
      <c r="H29" s="43"/>
      <c r="I29" s="130" t="s">
        <v>44</v>
      </c>
      <c r="J29" s="47" t="s">
        <v>46</v>
      </c>
      <c r="K29" s="46"/>
    </row>
    <row r="30" spans="2:11" s="1" customFormat="1" ht="14.4" customHeight="1">
      <c r="B30" s="42"/>
      <c r="C30" s="43"/>
      <c r="D30" s="50" t="s">
        <v>47</v>
      </c>
      <c r="E30" s="50" t="s">
        <v>48</v>
      </c>
      <c r="F30" s="131">
        <f>ROUND(SUM(BE85:BE168), 2)</f>
        <v>0</v>
      </c>
      <c r="G30" s="43"/>
      <c r="H30" s="43"/>
      <c r="I30" s="132">
        <v>0.21</v>
      </c>
      <c r="J30" s="131">
        <f>ROUND(ROUND((SUM(BE85:BE168)),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49</v>
      </c>
      <c r="F31" s="131">
        <f>ROUND(SUM(BF85:BF168), 2)</f>
        <v>0</v>
      </c>
      <c r="G31" s="43"/>
      <c r="H31" s="43"/>
      <c r="I31" s="132">
        <v>0.15</v>
      </c>
      <c r="J31" s="131">
        <f>ROUND(ROUND((SUM(BF85:BF168)),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50</v>
      </c>
      <c r="F32" s="131">
        <f>ROUND(SUM(BG85:BG168), 2)</f>
        <v>0</v>
      </c>
      <c r="G32" s="43"/>
      <c r="H32" s="43"/>
      <c r="I32" s="132">
        <v>0.21</v>
      </c>
      <c r="J32" s="131">
        <v>0</v>
      </c>
      <c r="K32" s="46"/>
    </row>
    <row r="33" spans="2:11" s="1" customFormat="1" ht="14.4" hidden="1" customHeight="1">
      <c r="B33" s="42"/>
      <c r="C33" s="43"/>
      <c r="D33" s="43"/>
      <c r="E33" s="50" t="s">
        <v>51</v>
      </c>
      <c r="F33" s="131">
        <f>ROUND(SUM(BH85:BH168), 2)</f>
        <v>0</v>
      </c>
      <c r="G33" s="43"/>
      <c r="H33" s="43"/>
      <c r="I33" s="132">
        <v>0.15</v>
      </c>
      <c r="J33" s="131">
        <v>0</v>
      </c>
      <c r="K33" s="46"/>
    </row>
    <row r="34" spans="2:11" s="1" customFormat="1" ht="14.4" hidden="1" customHeight="1">
      <c r="B34" s="42"/>
      <c r="C34" s="43"/>
      <c r="D34" s="43"/>
      <c r="E34" s="50" t="s">
        <v>52</v>
      </c>
      <c r="F34" s="131">
        <f>ROUND(SUM(BI85:BI168), 2)</f>
        <v>0</v>
      </c>
      <c r="G34" s="43"/>
      <c r="H34" s="43"/>
      <c r="I34" s="132">
        <v>0</v>
      </c>
      <c r="J34" s="131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9"/>
      <c r="J35" s="43"/>
      <c r="K35" s="46"/>
    </row>
    <row r="36" spans="2:11" s="1" customFormat="1" ht="25.35" customHeight="1">
      <c r="B36" s="42"/>
      <c r="C36" s="133"/>
      <c r="D36" s="134" t="s">
        <v>53</v>
      </c>
      <c r="E36" s="80"/>
      <c r="F36" s="80"/>
      <c r="G36" s="135" t="s">
        <v>54</v>
      </c>
      <c r="H36" s="136" t="s">
        <v>55</v>
      </c>
      <c r="I36" s="137"/>
      <c r="J36" s="138">
        <f>SUM(J27:J34)</f>
        <v>0</v>
      </c>
      <c r="K36" s="139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40"/>
      <c r="J37" s="58"/>
      <c r="K37" s="59"/>
    </row>
    <row r="41" spans="2:11" s="1" customFormat="1" ht="6.9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" customHeight="1">
      <c r="B42" s="42"/>
      <c r="C42" s="30" t="s">
        <v>137</v>
      </c>
      <c r="D42" s="43"/>
      <c r="E42" s="43"/>
      <c r="F42" s="43"/>
      <c r="G42" s="43"/>
      <c r="H42" s="43"/>
      <c r="I42" s="119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9"/>
      <c r="J43" s="43"/>
      <c r="K43" s="46"/>
    </row>
    <row r="44" spans="2:11" s="1" customFormat="1" ht="14.4" customHeight="1">
      <c r="B44" s="42"/>
      <c r="C44" s="37" t="s">
        <v>18</v>
      </c>
      <c r="D44" s="43"/>
      <c r="E44" s="43"/>
      <c r="F44" s="43"/>
      <c r="G44" s="43"/>
      <c r="H44" s="43"/>
      <c r="I44" s="119"/>
      <c r="J44" s="43"/>
      <c r="K44" s="46"/>
    </row>
    <row r="45" spans="2:11" s="1" customFormat="1" ht="16.5" customHeight="1">
      <c r="B45" s="42"/>
      <c r="C45" s="43"/>
      <c r="D45" s="43"/>
      <c r="E45" s="384" t="str">
        <f>E7</f>
        <v>III/33420 Molitorov, most ev. č. 33420-1</v>
      </c>
      <c r="F45" s="385"/>
      <c r="G45" s="385"/>
      <c r="H45" s="385"/>
      <c r="I45" s="119"/>
      <c r="J45" s="43"/>
      <c r="K45" s="46"/>
    </row>
    <row r="46" spans="2:11" s="1" customFormat="1" ht="14.4" customHeight="1">
      <c r="B46" s="42"/>
      <c r="C46" s="37" t="s">
        <v>135</v>
      </c>
      <c r="D46" s="43"/>
      <c r="E46" s="43"/>
      <c r="F46" s="43"/>
      <c r="G46" s="43"/>
      <c r="H46" s="43"/>
      <c r="I46" s="119"/>
      <c r="J46" s="43"/>
      <c r="K46" s="46"/>
    </row>
    <row r="47" spans="2:11" s="1" customFormat="1" ht="17.25" customHeight="1">
      <c r="B47" s="42"/>
      <c r="C47" s="43"/>
      <c r="D47" s="43"/>
      <c r="E47" s="386" t="str">
        <f>E9</f>
        <v>SO 901 - Provizorní lávka</v>
      </c>
      <c r="F47" s="387"/>
      <c r="G47" s="387"/>
      <c r="H47" s="387"/>
      <c r="I47" s="119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9"/>
      <c r="J48" s="43"/>
      <c r="K48" s="46"/>
    </row>
    <row r="49" spans="2:47" s="1" customFormat="1" ht="18" customHeight="1">
      <c r="B49" s="42"/>
      <c r="C49" s="37" t="s">
        <v>24</v>
      </c>
      <c r="D49" s="43"/>
      <c r="E49" s="43"/>
      <c r="F49" s="35" t="str">
        <f>F12</f>
        <v>Kouřim</v>
      </c>
      <c r="G49" s="43"/>
      <c r="H49" s="43"/>
      <c r="I49" s="120" t="s">
        <v>26</v>
      </c>
      <c r="J49" s="121" t="str">
        <f>IF(J12="","",J12)</f>
        <v>20. 12. 2017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9"/>
      <c r="J50" s="43"/>
      <c r="K50" s="46"/>
    </row>
    <row r="51" spans="2:47" s="1" customFormat="1" ht="13.2">
      <c r="B51" s="42"/>
      <c r="C51" s="37" t="s">
        <v>30</v>
      </c>
      <c r="D51" s="43"/>
      <c r="E51" s="43"/>
      <c r="F51" s="35" t="str">
        <f>E15</f>
        <v>Středočeský kraj</v>
      </c>
      <c r="G51" s="43"/>
      <c r="H51" s="43"/>
      <c r="I51" s="120" t="s">
        <v>37</v>
      </c>
      <c r="J51" s="353" t="str">
        <f>E21</f>
        <v>VPÚ DECO PRAHA  a.s.</v>
      </c>
      <c r="K51" s="46"/>
    </row>
    <row r="52" spans="2:47" s="1" customFormat="1" ht="14.4" customHeight="1">
      <c r="B52" s="42"/>
      <c r="C52" s="37" t="s">
        <v>35</v>
      </c>
      <c r="D52" s="43"/>
      <c r="E52" s="43"/>
      <c r="F52" s="35" t="str">
        <f>IF(E18="","",E18)</f>
        <v/>
      </c>
      <c r="G52" s="43"/>
      <c r="H52" s="43"/>
      <c r="I52" s="119"/>
      <c r="J52" s="388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9"/>
      <c r="J53" s="43"/>
      <c r="K53" s="46"/>
    </row>
    <row r="54" spans="2:47" s="1" customFormat="1" ht="29.25" customHeight="1">
      <c r="B54" s="42"/>
      <c r="C54" s="145" t="s">
        <v>138</v>
      </c>
      <c r="D54" s="133"/>
      <c r="E54" s="133"/>
      <c r="F54" s="133"/>
      <c r="G54" s="133"/>
      <c r="H54" s="133"/>
      <c r="I54" s="146"/>
      <c r="J54" s="147" t="s">
        <v>139</v>
      </c>
      <c r="K54" s="148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9"/>
      <c r="J55" s="43"/>
      <c r="K55" s="46"/>
    </row>
    <row r="56" spans="2:47" s="1" customFormat="1" ht="29.25" customHeight="1">
      <c r="B56" s="42"/>
      <c r="C56" s="149" t="s">
        <v>140</v>
      </c>
      <c r="D56" s="43"/>
      <c r="E56" s="43"/>
      <c r="F56" s="43"/>
      <c r="G56" s="43"/>
      <c r="H56" s="43"/>
      <c r="I56" s="119"/>
      <c r="J56" s="129">
        <f>J85</f>
        <v>0</v>
      </c>
      <c r="K56" s="46"/>
      <c r="AU56" s="24" t="s">
        <v>141</v>
      </c>
    </row>
    <row r="57" spans="2:47" s="8" customFormat="1" ht="24.9" customHeight="1">
      <c r="B57" s="180"/>
      <c r="C57" s="181"/>
      <c r="D57" s="182" t="s">
        <v>167</v>
      </c>
      <c r="E57" s="183"/>
      <c r="F57" s="183"/>
      <c r="G57" s="183"/>
      <c r="H57" s="183"/>
      <c r="I57" s="184"/>
      <c r="J57" s="185">
        <f>J86</f>
        <v>0</v>
      </c>
      <c r="K57" s="186"/>
    </row>
    <row r="58" spans="2:47" s="9" customFormat="1" ht="19.95" customHeight="1">
      <c r="B58" s="187"/>
      <c r="C58" s="188"/>
      <c r="D58" s="189" t="s">
        <v>230</v>
      </c>
      <c r="E58" s="190"/>
      <c r="F58" s="190"/>
      <c r="G58" s="190"/>
      <c r="H58" s="190"/>
      <c r="I58" s="191"/>
      <c r="J58" s="192">
        <f>J87</f>
        <v>0</v>
      </c>
      <c r="K58" s="193"/>
    </row>
    <row r="59" spans="2:47" s="9" customFormat="1" ht="19.95" customHeight="1">
      <c r="B59" s="187"/>
      <c r="C59" s="188"/>
      <c r="D59" s="189" t="s">
        <v>324</v>
      </c>
      <c r="E59" s="190"/>
      <c r="F59" s="190"/>
      <c r="G59" s="190"/>
      <c r="H59" s="190"/>
      <c r="I59" s="191"/>
      <c r="J59" s="192">
        <f>J121</f>
        <v>0</v>
      </c>
      <c r="K59" s="193"/>
    </row>
    <row r="60" spans="2:47" s="9" customFormat="1" ht="19.95" customHeight="1">
      <c r="B60" s="187"/>
      <c r="C60" s="188"/>
      <c r="D60" s="189" t="s">
        <v>325</v>
      </c>
      <c r="E60" s="190"/>
      <c r="F60" s="190"/>
      <c r="G60" s="190"/>
      <c r="H60" s="190"/>
      <c r="I60" s="191"/>
      <c r="J60" s="192">
        <f>J129</f>
        <v>0</v>
      </c>
      <c r="K60" s="193"/>
    </row>
    <row r="61" spans="2:47" s="9" customFormat="1" ht="19.95" customHeight="1">
      <c r="B61" s="187"/>
      <c r="C61" s="188"/>
      <c r="D61" s="189" t="s">
        <v>326</v>
      </c>
      <c r="E61" s="190"/>
      <c r="F61" s="190"/>
      <c r="G61" s="190"/>
      <c r="H61" s="190"/>
      <c r="I61" s="191"/>
      <c r="J61" s="192">
        <f>J133</f>
        <v>0</v>
      </c>
      <c r="K61" s="193"/>
    </row>
    <row r="62" spans="2:47" s="9" customFormat="1" ht="19.95" customHeight="1">
      <c r="B62" s="187"/>
      <c r="C62" s="188"/>
      <c r="D62" s="189" t="s">
        <v>231</v>
      </c>
      <c r="E62" s="190"/>
      <c r="F62" s="190"/>
      <c r="G62" s="190"/>
      <c r="H62" s="190"/>
      <c r="I62" s="191"/>
      <c r="J62" s="192">
        <f>J145</f>
        <v>0</v>
      </c>
      <c r="K62" s="193"/>
    </row>
    <row r="63" spans="2:47" s="9" customFormat="1" ht="19.95" customHeight="1">
      <c r="B63" s="187"/>
      <c r="C63" s="188"/>
      <c r="D63" s="189" t="s">
        <v>168</v>
      </c>
      <c r="E63" s="190"/>
      <c r="F63" s="190"/>
      <c r="G63" s="190"/>
      <c r="H63" s="190"/>
      <c r="I63" s="191"/>
      <c r="J63" s="192">
        <f>J149</f>
        <v>0</v>
      </c>
      <c r="K63" s="193"/>
    </row>
    <row r="64" spans="2:47" s="9" customFormat="1" ht="19.95" customHeight="1">
      <c r="B64" s="187"/>
      <c r="C64" s="188"/>
      <c r="D64" s="189" t="s">
        <v>232</v>
      </c>
      <c r="E64" s="190"/>
      <c r="F64" s="190"/>
      <c r="G64" s="190"/>
      <c r="H64" s="190"/>
      <c r="I64" s="191"/>
      <c r="J64" s="192">
        <f>J160</f>
        <v>0</v>
      </c>
      <c r="K64" s="193"/>
    </row>
    <row r="65" spans="2:12" s="9" customFormat="1" ht="19.95" customHeight="1">
      <c r="B65" s="187"/>
      <c r="C65" s="188"/>
      <c r="D65" s="189" t="s">
        <v>329</v>
      </c>
      <c r="E65" s="190"/>
      <c r="F65" s="190"/>
      <c r="G65" s="190"/>
      <c r="H65" s="190"/>
      <c r="I65" s="191"/>
      <c r="J65" s="192">
        <f>J167</f>
        <v>0</v>
      </c>
      <c r="K65" s="193"/>
    </row>
    <row r="66" spans="2:12" s="1" customFormat="1" ht="21.75" customHeight="1">
      <c r="B66" s="42"/>
      <c r="C66" s="43"/>
      <c r="D66" s="43"/>
      <c r="E66" s="43"/>
      <c r="F66" s="43"/>
      <c r="G66" s="43"/>
      <c r="H66" s="43"/>
      <c r="I66" s="119"/>
      <c r="J66" s="43"/>
      <c r="K66" s="46"/>
    </row>
    <row r="67" spans="2:12" s="1" customFormat="1" ht="6.9" customHeight="1">
      <c r="B67" s="57"/>
      <c r="C67" s="58"/>
      <c r="D67" s="58"/>
      <c r="E67" s="58"/>
      <c r="F67" s="58"/>
      <c r="G67" s="58"/>
      <c r="H67" s="58"/>
      <c r="I67" s="140"/>
      <c r="J67" s="58"/>
      <c r="K67" s="59"/>
    </row>
    <row r="71" spans="2:12" s="1" customFormat="1" ht="6.9" customHeight="1">
      <c r="B71" s="60"/>
      <c r="C71" s="61"/>
      <c r="D71" s="61"/>
      <c r="E71" s="61"/>
      <c r="F71" s="61"/>
      <c r="G71" s="61"/>
      <c r="H71" s="61"/>
      <c r="I71" s="143"/>
      <c r="J71" s="61"/>
      <c r="K71" s="61"/>
      <c r="L71" s="62"/>
    </row>
    <row r="72" spans="2:12" s="1" customFormat="1" ht="36.9" customHeight="1">
      <c r="B72" s="42"/>
      <c r="C72" s="63" t="s">
        <v>142</v>
      </c>
      <c r="D72" s="64"/>
      <c r="E72" s="64"/>
      <c r="F72" s="64"/>
      <c r="G72" s="64"/>
      <c r="H72" s="64"/>
      <c r="I72" s="150"/>
      <c r="J72" s="64"/>
      <c r="K72" s="64"/>
      <c r="L72" s="62"/>
    </row>
    <row r="73" spans="2:12" s="1" customFormat="1" ht="6.9" customHeight="1">
      <c r="B73" s="42"/>
      <c r="C73" s="64"/>
      <c r="D73" s="64"/>
      <c r="E73" s="64"/>
      <c r="F73" s="64"/>
      <c r="G73" s="64"/>
      <c r="H73" s="64"/>
      <c r="I73" s="150"/>
      <c r="J73" s="64"/>
      <c r="K73" s="64"/>
      <c r="L73" s="62"/>
    </row>
    <row r="74" spans="2:12" s="1" customFormat="1" ht="14.4" customHeight="1">
      <c r="B74" s="42"/>
      <c r="C74" s="66" t="s">
        <v>18</v>
      </c>
      <c r="D74" s="64"/>
      <c r="E74" s="64"/>
      <c r="F74" s="64"/>
      <c r="G74" s="64"/>
      <c r="H74" s="64"/>
      <c r="I74" s="150"/>
      <c r="J74" s="64"/>
      <c r="K74" s="64"/>
      <c r="L74" s="62"/>
    </row>
    <row r="75" spans="2:12" s="1" customFormat="1" ht="16.5" customHeight="1">
      <c r="B75" s="42"/>
      <c r="C75" s="64"/>
      <c r="D75" s="64"/>
      <c r="E75" s="389" t="str">
        <f>E7</f>
        <v>III/33420 Molitorov, most ev. č. 33420-1</v>
      </c>
      <c r="F75" s="390"/>
      <c r="G75" s="390"/>
      <c r="H75" s="390"/>
      <c r="I75" s="150"/>
      <c r="J75" s="64"/>
      <c r="K75" s="64"/>
      <c r="L75" s="62"/>
    </row>
    <row r="76" spans="2:12" s="1" customFormat="1" ht="14.4" customHeight="1">
      <c r="B76" s="42"/>
      <c r="C76" s="66" t="s">
        <v>135</v>
      </c>
      <c r="D76" s="64"/>
      <c r="E76" s="64"/>
      <c r="F76" s="64"/>
      <c r="G76" s="64"/>
      <c r="H76" s="64"/>
      <c r="I76" s="150"/>
      <c r="J76" s="64"/>
      <c r="K76" s="64"/>
      <c r="L76" s="62"/>
    </row>
    <row r="77" spans="2:12" s="1" customFormat="1" ht="17.25" customHeight="1">
      <c r="B77" s="42"/>
      <c r="C77" s="64"/>
      <c r="D77" s="64"/>
      <c r="E77" s="364" t="str">
        <f>E9</f>
        <v>SO 901 - Provizorní lávka</v>
      </c>
      <c r="F77" s="391"/>
      <c r="G77" s="391"/>
      <c r="H77" s="391"/>
      <c r="I77" s="150"/>
      <c r="J77" s="64"/>
      <c r="K77" s="64"/>
      <c r="L77" s="62"/>
    </row>
    <row r="78" spans="2:12" s="1" customFormat="1" ht="6.9" customHeight="1">
      <c r="B78" s="42"/>
      <c r="C78" s="64"/>
      <c r="D78" s="64"/>
      <c r="E78" s="64"/>
      <c r="F78" s="64"/>
      <c r="G78" s="64"/>
      <c r="H78" s="64"/>
      <c r="I78" s="150"/>
      <c r="J78" s="64"/>
      <c r="K78" s="64"/>
      <c r="L78" s="62"/>
    </row>
    <row r="79" spans="2:12" s="1" customFormat="1" ht="18" customHeight="1">
      <c r="B79" s="42"/>
      <c r="C79" s="66" t="s">
        <v>24</v>
      </c>
      <c r="D79" s="64"/>
      <c r="E79" s="64"/>
      <c r="F79" s="151" t="str">
        <f>F12</f>
        <v>Kouřim</v>
      </c>
      <c r="G79" s="64"/>
      <c r="H79" s="64"/>
      <c r="I79" s="152" t="s">
        <v>26</v>
      </c>
      <c r="J79" s="74" t="str">
        <f>IF(J12="","",J12)</f>
        <v>20. 12. 2017</v>
      </c>
      <c r="K79" s="64"/>
      <c r="L79" s="62"/>
    </row>
    <row r="80" spans="2:12" s="1" customFormat="1" ht="6.9" customHeight="1">
      <c r="B80" s="42"/>
      <c r="C80" s="64"/>
      <c r="D80" s="64"/>
      <c r="E80" s="64"/>
      <c r="F80" s="64"/>
      <c r="G80" s="64"/>
      <c r="H80" s="64"/>
      <c r="I80" s="150"/>
      <c r="J80" s="64"/>
      <c r="K80" s="64"/>
      <c r="L80" s="62"/>
    </row>
    <row r="81" spans="2:65" s="1" customFormat="1" ht="13.2">
      <c r="B81" s="42"/>
      <c r="C81" s="66" t="s">
        <v>30</v>
      </c>
      <c r="D81" s="64"/>
      <c r="E81" s="64"/>
      <c r="F81" s="151" t="str">
        <f>E15</f>
        <v>Středočeský kraj</v>
      </c>
      <c r="G81" s="64"/>
      <c r="H81" s="64"/>
      <c r="I81" s="152" t="s">
        <v>37</v>
      </c>
      <c r="J81" s="151" t="str">
        <f>E21</f>
        <v>VPÚ DECO PRAHA  a.s.</v>
      </c>
      <c r="K81" s="64"/>
      <c r="L81" s="62"/>
    </row>
    <row r="82" spans="2:65" s="1" customFormat="1" ht="14.4" customHeight="1">
      <c r="B82" s="42"/>
      <c r="C82" s="66" t="s">
        <v>35</v>
      </c>
      <c r="D82" s="64"/>
      <c r="E82" s="64"/>
      <c r="F82" s="151" t="str">
        <f>IF(E18="","",E18)</f>
        <v/>
      </c>
      <c r="G82" s="64"/>
      <c r="H82" s="64"/>
      <c r="I82" s="150"/>
      <c r="J82" s="64"/>
      <c r="K82" s="64"/>
      <c r="L82" s="62"/>
    </row>
    <row r="83" spans="2:65" s="1" customFormat="1" ht="10.35" customHeight="1">
      <c r="B83" s="42"/>
      <c r="C83" s="64"/>
      <c r="D83" s="64"/>
      <c r="E83" s="64"/>
      <c r="F83" s="64"/>
      <c r="G83" s="64"/>
      <c r="H83" s="64"/>
      <c r="I83" s="150"/>
      <c r="J83" s="64"/>
      <c r="K83" s="64"/>
      <c r="L83" s="62"/>
    </row>
    <row r="84" spans="2:65" s="7" customFormat="1" ht="29.25" customHeight="1">
      <c r="B84" s="153"/>
      <c r="C84" s="154" t="s">
        <v>143</v>
      </c>
      <c r="D84" s="155" t="s">
        <v>62</v>
      </c>
      <c r="E84" s="155" t="s">
        <v>58</v>
      </c>
      <c r="F84" s="155" t="s">
        <v>144</v>
      </c>
      <c r="G84" s="155" t="s">
        <v>145</v>
      </c>
      <c r="H84" s="155" t="s">
        <v>146</v>
      </c>
      <c r="I84" s="156" t="s">
        <v>147</v>
      </c>
      <c r="J84" s="155" t="s">
        <v>139</v>
      </c>
      <c r="K84" s="157" t="s">
        <v>148</v>
      </c>
      <c r="L84" s="158"/>
      <c r="M84" s="82" t="s">
        <v>149</v>
      </c>
      <c r="N84" s="83" t="s">
        <v>47</v>
      </c>
      <c r="O84" s="83" t="s">
        <v>150</v>
      </c>
      <c r="P84" s="83" t="s">
        <v>151</v>
      </c>
      <c r="Q84" s="83" t="s">
        <v>152</v>
      </c>
      <c r="R84" s="83" t="s">
        <v>153</v>
      </c>
      <c r="S84" s="83" t="s">
        <v>154</v>
      </c>
      <c r="T84" s="84" t="s">
        <v>155</v>
      </c>
    </row>
    <row r="85" spans="2:65" s="1" customFormat="1" ht="29.25" customHeight="1">
      <c r="B85" s="42"/>
      <c r="C85" s="88" t="s">
        <v>140</v>
      </c>
      <c r="D85" s="64"/>
      <c r="E85" s="64"/>
      <c r="F85" s="64"/>
      <c r="G85" s="64"/>
      <c r="H85" s="64"/>
      <c r="I85" s="150"/>
      <c r="J85" s="159">
        <f>BK85</f>
        <v>0</v>
      </c>
      <c r="K85" s="64"/>
      <c r="L85" s="62"/>
      <c r="M85" s="85"/>
      <c r="N85" s="86"/>
      <c r="O85" s="86"/>
      <c r="P85" s="160">
        <f>P86</f>
        <v>0</v>
      </c>
      <c r="Q85" s="86"/>
      <c r="R85" s="160">
        <f>R86</f>
        <v>7.8360906999999997</v>
      </c>
      <c r="S85" s="86"/>
      <c r="T85" s="161">
        <f>T86</f>
        <v>19.51445</v>
      </c>
      <c r="AT85" s="24" t="s">
        <v>76</v>
      </c>
      <c r="AU85" s="24" t="s">
        <v>141</v>
      </c>
      <c r="BK85" s="162">
        <f>BK86</f>
        <v>0</v>
      </c>
    </row>
    <row r="86" spans="2:65" s="10" customFormat="1" ht="37.35" customHeight="1">
      <c r="B86" s="194"/>
      <c r="C86" s="195"/>
      <c r="D86" s="196" t="s">
        <v>76</v>
      </c>
      <c r="E86" s="197" t="s">
        <v>171</v>
      </c>
      <c r="F86" s="197" t="s">
        <v>172</v>
      </c>
      <c r="G86" s="195"/>
      <c r="H86" s="195"/>
      <c r="I86" s="198"/>
      <c r="J86" s="199">
        <f>BK86</f>
        <v>0</v>
      </c>
      <c r="K86" s="195"/>
      <c r="L86" s="200"/>
      <c r="M86" s="201"/>
      <c r="N86" s="202"/>
      <c r="O86" s="202"/>
      <c r="P86" s="203">
        <f>P87+P121+P129+P133+P145+P149+P160+P167</f>
        <v>0</v>
      </c>
      <c r="Q86" s="202"/>
      <c r="R86" s="203">
        <f>R87+R121+R129+R133+R145+R149+R160+R167</f>
        <v>7.8360906999999997</v>
      </c>
      <c r="S86" s="202"/>
      <c r="T86" s="204">
        <f>T87+T121+T129+T133+T145+T149+T160+T167</f>
        <v>19.51445</v>
      </c>
      <c r="AR86" s="205" t="s">
        <v>85</v>
      </c>
      <c r="AT86" s="206" t="s">
        <v>76</v>
      </c>
      <c r="AU86" s="206" t="s">
        <v>77</v>
      </c>
      <c r="AY86" s="205" t="s">
        <v>161</v>
      </c>
      <c r="BK86" s="207">
        <f>BK87+BK121+BK129+BK133+BK145+BK149+BK160+BK167</f>
        <v>0</v>
      </c>
    </row>
    <row r="87" spans="2:65" s="10" customFormat="1" ht="19.95" customHeight="1">
      <c r="B87" s="194"/>
      <c r="C87" s="195"/>
      <c r="D87" s="196" t="s">
        <v>76</v>
      </c>
      <c r="E87" s="208" t="s">
        <v>85</v>
      </c>
      <c r="F87" s="208" t="s">
        <v>234</v>
      </c>
      <c r="G87" s="195"/>
      <c r="H87" s="195"/>
      <c r="I87" s="198"/>
      <c r="J87" s="209">
        <f>BK87</f>
        <v>0</v>
      </c>
      <c r="K87" s="195"/>
      <c r="L87" s="200"/>
      <c r="M87" s="201"/>
      <c r="N87" s="202"/>
      <c r="O87" s="202"/>
      <c r="P87" s="203">
        <f>SUM(P88:P120)</f>
        <v>0</v>
      </c>
      <c r="Q87" s="202"/>
      <c r="R87" s="203">
        <f>SUM(R88:R120)</f>
        <v>6.1188500000000007E-2</v>
      </c>
      <c r="S87" s="202"/>
      <c r="T87" s="204">
        <f>SUM(T88:T120)</f>
        <v>18.7775</v>
      </c>
      <c r="AR87" s="205" t="s">
        <v>85</v>
      </c>
      <c r="AT87" s="206" t="s">
        <v>76</v>
      </c>
      <c r="AU87" s="206" t="s">
        <v>85</v>
      </c>
      <c r="AY87" s="205" t="s">
        <v>161</v>
      </c>
      <c r="BK87" s="207">
        <f>SUM(BK88:BK120)</f>
        <v>0</v>
      </c>
    </row>
    <row r="88" spans="2:65" s="1" customFormat="1" ht="16.5" customHeight="1">
      <c r="B88" s="42"/>
      <c r="C88" s="163" t="s">
        <v>85</v>
      </c>
      <c r="D88" s="163" t="s">
        <v>156</v>
      </c>
      <c r="E88" s="164" t="s">
        <v>1561</v>
      </c>
      <c r="F88" s="165" t="s">
        <v>1562</v>
      </c>
      <c r="G88" s="166" t="s">
        <v>1563</v>
      </c>
      <c r="H88" s="167">
        <v>5.0000000000000001E-3</v>
      </c>
      <c r="I88" s="168"/>
      <c r="J88" s="169">
        <f>ROUND(I88*H88,2)</f>
        <v>0</v>
      </c>
      <c r="K88" s="165" t="s">
        <v>178</v>
      </c>
      <c r="L88" s="62"/>
      <c r="M88" s="170" t="s">
        <v>32</v>
      </c>
      <c r="N88" s="171" t="s">
        <v>48</v>
      </c>
      <c r="O88" s="43"/>
      <c r="P88" s="172">
        <f>O88*H88</f>
        <v>0</v>
      </c>
      <c r="Q88" s="172">
        <v>0</v>
      </c>
      <c r="R88" s="172">
        <f>Q88*H88</f>
        <v>0</v>
      </c>
      <c r="S88" s="172">
        <v>0</v>
      </c>
      <c r="T88" s="173">
        <f>S88*H88</f>
        <v>0</v>
      </c>
      <c r="AR88" s="24" t="s">
        <v>160</v>
      </c>
      <c r="AT88" s="24" t="s">
        <v>156</v>
      </c>
      <c r="AU88" s="24" t="s">
        <v>88</v>
      </c>
      <c r="AY88" s="24" t="s">
        <v>161</v>
      </c>
      <c r="BE88" s="174">
        <f>IF(N88="základní",J88,0)</f>
        <v>0</v>
      </c>
      <c r="BF88" s="174">
        <f>IF(N88="snížená",J88,0)</f>
        <v>0</v>
      </c>
      <c r="BG88" s="174">
        <f>IF(N88="zákl. přenesená",J88,0)</f>
        <v>0</v>
      </c>
      <c r="BH88" s="174">
        <f>IF(N88="sníž. přenesená",J88,0)</f>
        <v>0</v>
      </c>
      <c r="BI88" s="174">
        <f>IF(N88="nulová",J88,0)</f>
        <v>0</v>
      </c>
      <c r="BJ88" s="24" t="s">
        <v>85</v>
      </c>
      <c r="BK88" s="174">
        <f>ROUND(I88*H88,2)</f>
        <v>0</v>
      </c>
      <c r="BL88" s="24" t="s">
        <v>160</v>
      </c>
      <c r="BM88" s="24" t="s">
        <v>1564</v>
      </c>
    </row>
    <row r="89" spans="2:65" s="1" customFormat="1" ht="16.5" customHeight="1">
      <c r="B89" s="42"/>
      <c r="C89" s="163" t="s">
        <v>88</v>
      </c>
      <c r="D89" s="163" t="s">
        <v>156</v>
      </c>
      <c r="E89" s="164" t="s">
        <v>1565</v>
      </c>
      <c r="F89" s="165" t="s">
        <v>1566</v>
      </c>
      <c r="G89" s="166" t="s">
        <v>237</v>
      </c>
      <c r="H89" s="167">
        <v>64.75</v>
      </c>
      <c r="I89" s="168"/>
      <c r="J89" s="169">
        <f>ROUND(I89*H89,2)</f>
        <v>0</v>
      </c>
      <c r="K89" s="165" t="s">
        <v>178</v>
      </c>
      <c r="L89" s="62"/>
      <c r="M89" s="170" t="s">
        <v>32</v>
      </c>
      <c r="N89" s="171" t="s">
        <v>48</v>
      </c>
      <c r="O89" s="43"/>
      <c r="P89" s="172">
        <f>O89*H89</f>
        <v>0</v>
      </c>
      <c r="Q89" s="172">
        <v>0</v>
      </c>
      <c r="R89" s="172">
        <f>Q89*H89</f>
        <v>0</v>
      </c>
      <c r="S89" s="172">
        <v>0.28999999999999998</v>
      </c>
      <c r="T89" s="173">
        <f>S89*H89</f>
        <v>18.7775</v>
      </c>
      <c r="AR89" s="24" t="s">
        <v>160</v>
      </c>
      <c r="AT89" s="24" t="s">
        <v>156</v>
      </c>
      <c r="AU89" s="24" t="s">
        <v>88</v>
      </c>
      <c r="AY89" s="24" t="s">
        <v>161</v>
      </c>
      <c r="BE89" s="174">
        <f>IF(N89="základní",J89,0)</f>
        <v>0</v>
      </c>
      <c r="BF89" s="174">
        <f>IF(N89="snížená",J89,0)</f>
        <v>0</v>
      </c>
      <c r="BG89" s="174">
        <f>IF(N89="zákl. přenesená",J89,0)</f>
        <v>0</v>
      </c>
      <c r="BH89" s="174">
        <f>IF(N89="sníž. přenesená",J89,0)</f>
        <v>0</v>
      </c>
      <c r="BI89" s="174">
        <f>IF(N89="nulová",J89,0)</f>
        <v>0</v>
      </c>
      <c r="BJ89" s="24" t="s">
        <v>85</v>
      </c>
      <c r="BK89" s="174">
        <f>ROUND(I89*H89,2)</f>
        <v>0</v>
      </c>
      <c r="BL89" s="24" t="s">
        <v>160</v>
      </c>
      <c r="BM89" s="24" t="s">
        <v>1567</v>
      </c>
    </row>
    <row r="90" spans="2:65" s="1" customFormat="1" ht="36">
      <c r="B90" s="42"/>
      <c r="C90" s="64"/>
      <c r="D90" s="175" t="s">
        <v>163</v>
      </c>
      <c r="E90" s="64"/>
      <c r="F90" s="176" t="s">
        <v>1568</v>
      </c>
      <c r="G90" s="64"/>
      <c r="H90" s="64"/>
      <c r="I90" s="150"/>
      <c r="J90" s="64"/>
      <c r="K90" s="64"/>
      <c r="L90" s="62"/>
      <c r="M90" s="210"/>
      <c r="N90" s="43"/>
      <c r="O90" s="43"/>
      <c r="P90" s="43"/>
      <c r="Q90" s="43"/>
      <c r="R90" s="43"/>
      <c r="S90" s="43"/>
      <c r="T90" s="79"/>
      <c r="AT90" s="24" t="s">
        <v>163</v>
      </c>
      <c r="AU90" s="24" t="s">
        <v>88</v>
      </c>
    </row>
    <row r="91" spans="2:65" s="11" customFormat="1" ht="12">
      <c r="B91" s="211"/>
      <c r="C91" s="212"/>
      <c r="D91" s="175" t="s">
        <v>185</v>
      </c>
      <c r="E91" s="213" t="s">
        <v>32</v>
      </c>
      <c r="F91" s="214" t="s">
        <v>1569</v>
      </c>
      <c r="G91" s="212"/>
      <c r="H91" s="215">
        <v>17.5</v>
      </c>
      <c r="I91" s="216"/>
      <c r="J91" s="212"/>
      <c r="K91" s="212"/>
      <c r="L91" s="217"/>
      <c r="M91" s="218"/>
      <c r="N91" s="219"/>
      <c r="O91" s="219"/>
      <c r="P91" s="219"/>
      <c r="Q91" s="219"/>
      <c r="R91" s="219"/>
      <c r="S91" s="219"/>
      <c r="T91" s="220"/>
      <c r="AT91" s="221" t="s">
        <v>185</v>
      </c>
      <c r="AU91" s="221" t="s">
        <v>88</v>
      </c>
      <c r="AV91" s="11" t="s">
        <v>88</v>
      </c>
      <c r="AW91" s="11" t="s">
        <v>41</v>
      </c>
      <c r="AX91" s="11" t="s">
        <v>77</v>
      </c>
      <c r="AY91" s="221" t="s">
        <v>161</v>
      </c>
    </row>
    <row r="92" spans="2:65" s="11" customFormat="1" ht="12">
      <c r="B92" s="211"/>
      <c r="C92" s="212"/>
      <c r="D92" s="175" t="s">
        <v>185</v>
      </c>
      <c r="E92" s="213" t="s">
        <v>32</v>
      </c>
      <c r="F92" s="214" t="s">
        <v>1570</v>
      </c>
      <c r="G92" s="212"/>
      <c r="H92" s="215">
        <v>47.25</v>
      </c>
      <c r="I92" s="216"/>
      <c r="J92" s="212"/>
      <c r="K92" s="212"/>
      <c r="L92" s="217"/>
      <c r="M92" s="218"/>
      <c r="N92" s="219"/>
      <c r="O92" s="219"/>
      <c r="P92" s="219"/>
      <c r="Q92" s="219"/>
      <c r="R92" s="219"/>
      <c r="S92" s="219"/>
      <c r="T92" s="220"/>
      <c r="AT92" s="221" t="s">
        <v>185</v>
      </c>
      <c r="AU92" s="221" t="s">
        <v>88</v>
      </c>
      <c r="AV92" s="11" t="s">
        <v>88</v>
      </c>
      <c r="AW92" s="11" t="s">
        <v>41</v>
      </c>
      <c r="AX92" s="11" t="s">
        <v>77</v>
      </c>
      <c r="AY92" s="221" t="s">
        <v>161</v>
      </c>
    </row>
    <row r="93" spans="2:65" s="12" customFormat="1" ht="12">
      <c r="B93" s="222"/>
      <c r="C93" s="223"/>
      <c r="D93" s="175" t="s">
        <v>185</v>
      </c>
      <c r="E93" s="224" t="s">
        <v>32</v>
      </c>
      <c r="F93" s="225" t="s">
        <v>192</v>
      </c>
      <c r="G93" s="223"/>
      <c r="H93" s="226">
        <v>64.75</v>
      </c>
      <c r="I93" s="227"/>
      <c r="J93" s="223"/>
      <c r="K93" s="223"/>
      <c r="L93" s="228"/>
      <c r="M93" s="229"/>
      <c r="N93" s="230"/>
      <c r="O93" s="230"/>
      <c r="P93" s="230"/>
      <c r="Q93" s="230"/>
      <c r="R93" s="230"/>
      <c r="S93" s="230"/>
      <c r="T93" s="231"/>
      <c r="AT93" s="232" t="s">
        <v>185</v>
      </c>
      <c r="AU93" s="232" t="s">
        <v>88</v>
      </c>
      <c r="AV93" s="12" t="s">
        <v>160</v>
      </c>
      <c r="AW93" s="12" t="s">
        <v>41</v>
      </c>
      <c r="AX93" s="12" t="s">
        <v>85</v>
      </c>
      <c r="AY93" s="232" t="s">
        <v>161</v>
      </c>
    </row>
    <row r="94" spans="2:65" s="1" customFormat="1" ht="16.5" customHeight="1">
      <c r="B94" s="42"/>
      <c r="C94" s="163" t="s">
        <v>193</v>
      </c>
      <c r="D94" s="163" t="s">
        <v>156</v>
      </c>
      <c r="E94" s="164" t="s">
        <v>1571</v>
      </c>
      <c r="F94" s="165" t="s">
        <v>1572</v>
      </c>
      <c r="G94" s="166" t="s">
        <v>248</v>
      </c>
      <c r="H94" s="167">
        <v>7.0880000000000001</v>
      </c>
      <c r="I94" s="168"/>
      <c r="J94" s="169">
        <f>ROUND(I94*H94,2)</f>
        <v>0</v>
      </c>
      <c r="K94" s="165" t="s">
        <v>178</v>
      </c>
      <c r="L94" s="62"/>
      <c r="M94" s="170" t="s">
        <v>32</v>
      </c>
      <c r="N94" s="171" t="s">
        <v>48</v>
      </c>
      <c r="O94" s="43"/>
      <c r="P94" s="172">
        <f>O94*H94</f>
        <v>0</v>
      </c>
      <c r="Q94" s="172">
        <v>0</v>
      </c>
      <c r="R94" s="172">
        <f>Q94*H94</f>
        <v>0</v>
      </c>
      <c r="S94" s="172">
        <v>0</v>
      </c>
      <c r="T94" s="173">
        <f>S94*H94</f>
        <v>0</v>
      </c>
      <c r="AR94" s="24" t="s">
        <v>160</v>
      </c>
      <c r="AT94" s="24" t="s">
        <v>156</v>
      </c>
      <c r="AU94" s="24" t="s">
        <v>88</v>
      </c>
      <c r="AY94" s="24" t="s">
        <v>161</v>
      </c>
      <c r="BE94" s="174">
        <f>IF(N94="základní",J94,0)</f>
        <v>0</v>
      </c>
      <c r="BF94" s="174">
        <f>IF(N94="snížená",J94,0)</f>
        <v>0</v>
      </c>
      <c r="BG94" s="174">
        <f>IF(N94="zákl. přenesená",J94,0)</f>
        <v>0</v>
      </c>
      <c r="BH94" s="174">
        <f>IF(N94="sníž. přenesená",J94,0)</f>
        <v>0</v>
      </c>
      <c r="BI94" s="174">
        <f>IF(N94="nulová",J94,0)</f>
        <v>0</v>
      </c>
      <c r="BJ94" s="24" t="s">
        <v>85</v>
      </c>
      <c r="BK94" s="174">
        <f>ROUND(I94*H94,2)</f>
        <v>0</v>
      </c>
      <c r="BL94" s="24" t="s">
        <v>160</v>
      </c>
      <c r="BM94" s="24" t="s">
        <v>1573</v>
      </c>
    </row>
    <row r="95" spans="2:65" s="1" customFormat="1" ht="36">
      <c r="B95" s="42"/>
      <c r="C95" s="64"/>
      <c r="D95" s="175" t="s">
        <v>163</v>
      </c>
      <c r="E95" s="64"/>
      <c r="F95" s="176" t="s">
        <v>1574</v>
      </c>
      <c r="G95" s="64"/>
      <c r="H95" s="64"/>
      <c r="I95" s="150"/>
      <c r="J95" s="64"/>
      <c r="K95" s="64"/>
      <c r="L95" s="62"/>
      <c r="M95" s="210"/>
      <c r="N95" s="43"/>
      <c r="O95" s="43"/>
      <c r="P95" s="43"/>
      <c r="Q95" s="43"/>
      <c r="R95" s="43"/>
      <c r="S95" s="43"/>
      <c r="T95" s="79"/>
      <c r="AT95" s="24" t="s">
        <v>163</v>
      </c>
      <c r="AU95" s="24" t="s">
        <v>88</v>
      </c>
    </row>
    <row r="96" spans="2:65" s="11" customFormat="1" ht="12">
      <c r="B96" s="211"/>
      <c r="C96" s="212"/>
      <c r="D96" s="175" t="s">
        <v>185</v>
      </c>
      <c r="E96" s="213" t="s">
        <v>32</v>
      </c>
      <c r="F96" s="214" t="s">
        <v>1575</v>
      </c>
      <c r="G96" s="212"/>
      <c r="H96" s="215">
        <v>7.0880000000000001</v>
      </c>
      <c r="I96" s="216"/>
      <c r="J96" s="212"/>
      <c r="K96" s="212"/>
      <c r="L96" s="217"/>
      <c r="M96" s="218"/>
      <c r="N96" s="219"/>
      <c r="O96" s="219"/>
      <c r="P96" s="219"/>
      <c r="Q96" s="219"/>
      <c r="R96" s="219"/>
      <c r="S96" s="219"/>
      <c r="T96" s="220"/>
      <c r="AT96" s="221" t="s">
        <v>185</v>
      </c>
      <c r="AU96" s="221" t="s">
        <v>88</v>
      </c>
      <c r="AV96" s="11" t="s">
        <v>88</v>
      </c>
      <c r="AW96" s="11" t="s">
        <v>41</v>
      </c>
      <c r="AX96" s="11" t="s">
        <v>85</v>
      </c>
      <c r="AY96" s="221" t="s">
        <v>161</v>
      </c>
    </row>
    <row r="97" spans="2:65" s="1" customFormat="1" ht="16.5" customHeight="1">
      <c r="B97" s="42"/>
      <c r="C97" s="163" t="s">
        <v>160</v>
      </c>
      <c r="D97" s="163" t="s">
        <v>156</v>
      </c>
      <c r="E97" s="164" t="s">
        <v>1576</v>
      </c>
      <c r="F97" s="165" t="s">
        <v>1577</v>
      </c>
      <c r="G97" s="166" t="s">
        <v>248</v>
      </c>
      <c r="H97" s="167">
        <v>7.0880000000000001</v>
      </c>
      <c r="I97" s="168"/>
      <c r="J97" s="169">
        <f>ROUND(I97*H97,2)</f>
        <v>0</v>
      </c>
      <c r="K97" s="165" t="s">
        <v>178</v>
      </c>
      <c r="L97" s="62"/>
      <c r="M97" s="170" t="s">
        <v>32</v>
      </c>
      <c r="N97" s="171" t="s">
        <v>48</v>
      </c>
      <c r="O97" s="43"/>
      <c r="P97" s="172">
        <f>O97*H97</f>
        <v>0</v>
      </c>
      <c r="Q97" s="172">
        <v>0</v>
      </c>
      <c r="R97" s="172">
        <f>Q97*H97</f>
        <v>0</v>
      </c>
      <c r="S97" s="172">
        <v>0</v>
      </c>
      <c r="T97" s="173">
        <f>S97*H97</f>
        <v>0</v>
      </c>
      <c r="AR97" s="24" t="s">
        <v>160</v>
      </c>
      <c r="AT97" s="24" t="s">
        <v>156</v>
      </c>
      <c r="AU97" s="24" t="s">
        <v>88</v>
      </c>
      <c r="AY97" s="24" t="s">
        <v>161</v>
      </c>
      <c r="BE97" s="174">
        <f>IF(N97="základní",J97,0)</f>
        <v>0</v>
      </c>
      <c r="BF97" s="174">
        <f>IF(N97="snížená",J97,0)</f>
        <v>0</v>
      </c>
      <c r="BG97" s="174">
        <f>IF(N97="zákl. přenesená",J97,0)</f>
        <v>0</v>
      </c>
      <c r="BH97" s="174">
        <f>IF(N97="sníž. přenesená",J97,0)</f>
        <v>0</v>
      </c>
      <c r="BI97" s="174">
        <f>IF(N97="nulová",J97,0)</f>
        <v>0</v>
      </c>
      <c r="BJ97" s="24" t="s">
        <v>85</v>
      </c>
      <c r="BK97" s="174">
        <f>ROUND(I97*H97,2)</f>
        <v>0</v>
      </c>
      <c r="BL97" s="24" t="s">
        <v>160</v>
      </c>
      <c r="BM97" s="24" t="s">
        <v>1578</v>
      </c>
    </row>
    <row r="98" spans="2:65" s="1" customFormat="1" ht="24">
      <c r="B98" s="42"/>
      <c r="C98" s="64"/>
      <c r="D98" s="175" t="s">
        <v>163</v>
      </c>
      <c r="E98" s="64"/>
      <c r="F98" s="176" t="s">
        <v>1579</v>
      </c>
      <c r="G98" s="64"/>
      <c r="H98" s="64"/>
      <c r="I98" s="150"/>
      <c r="J98" s="64"/>
      <c r="K98" s="64"/>
      <c r="L98" s="62"/>
      <c r="M98" s="210"/>
      <c r="N98" s="43"/>
      <c r="O98" s="43"/>
      <c r="P98" s="43"/>
      <c r="Q98" s="43"/>
      <c r="R98" s="43"/>
      <c r="S98" s="43"/>
      <c r="T98" s="79"/>
      <c r="AT98" s="24" t="s">
        <v>163</v>
      </c>
      <c r="AU98" s="24" t="s">
        <v>88</v>
      </c>
    </row>
    <row r="99" spans="2:65" s="1" customFormat="1" ht="16.5" customHeight="1">
      <c r="B99" s="42"/>
      <c r="C99" s="163" t="s">
        <v>203</v>
      </c>
      <c r="D99" s="163" t="s">
        <v>156</v>
      </c>
      <c r="E99" s="164" t="s">
        <v>388</v>
      </c>
      <c r="F99" s="165" t="s">
        <v>389</v>
      </c>
      <c r="G99" s="166" t="s">
        <v>248</v>
      </c>
      <c r="H99" s="167">
        <v>5.0629999999999997</v>
      </c>
      <c r="I99" s="168"/>
      <c r="J99" s="169">
        <f>ROUND(I99*H99,2)</f>
        <v>0</v>
      </c>
      <c r="K99" s="165" t="s">
        <v>178</v>
      </c>
      <c r="L99" s="62"/>
      <c r="M99" s="170" t="s">
        <v>32</v>
      </c>
      <c r="N99" s="171" t="s">
        <v>48</v>
      </c>
      <c r="O99" s="43"/>
      <c r="P99" s="172">
        <f>O99*H99</f>
        <v>0</v>
      </c>
      <c r="Q99" s="172">
        <v>0</v>
      </c>
      <c r="R99" s="172">
        <f>Q99*H99</f>
        <v>0</v>
      </c>
      <c r="S99" s="172">
        <v>0</v>
      </c>
      <c r="T99" s="173">
        <f>S99*H99</f>
        <v>0</v>
      </c>
      <c r="AR99" s="24" t="s">
        <v>160</v>
      </c>
      <c r="AT99" s="24" t="s">
        <v>156</v>
      </c>
      <c r="AU99" s="24" t="s">
        <v>88</v>
      </c>
      <c r="AY99" s="24" t="s">
        <v>161</v>
      </c>
      <c r="BE99" s="174">
        <f>IF(N99="základní",J99,0)</f>
        <v>0</v>
      </c>
      <c r="BF99" s="174">
        <f>IF(N99="snížená",J99,0)</f>
        <v>0</v>
      </c>
      <c r="BG99" s="174">
        <f>IF(N99="zákl. přenesená",J99,0)</f>
        <v>0</v>
      </c>
      <c r="BH99" s="174">
        <f>IF(N99="sníž. přenesená",J99,0)</f>
        <v>0</v>
      </c>
      <c r="BI99" s="174">
        <f>IF(N99="nulová",J99,0)</f>
        <v>0</v>
      </c>
      <c r="BJ99" s="24" t="s">
        <v>85</v>
      </c>
      <c r="BK99" s="174">
        <f>ROUND(I99*H99,2)</f>
        <v>0</v>
      </c>
      <c r="BL99" s="24" t="s">
        <v>160</v>
      </c>
      <c r="BM99" s="24" t="s">
        <v>1580</v>
      </c>
    </row>
    <row r="100" spans="2:65" s="1" customFormat="1" ht="36">
      <c r="B100" s="42"/>
      <c r="C100" s="64"/>
      <c r="D100" s="175" t="s">
        <v>163</v>
      </c>
      <c r="E100" s="64"/>
      <c r="F100" s="176" t="s">
        <v>1581</v>
      </c>
      <c r="G100" s="64"/>
      <c r="H100" s="64"/>
      <c r="I100" s="150"/>
      <c r="J100" s="64"/>
      <c r="K100" s="64"/>
      <c r="L100" s="62"/>
      <c r="M100" s="210"/>
      <c r="N100" s="43"/>
      <c r="O100" s="43"/>
      <c r="P100" s="43"/>
      <c r="Q100" s="43"/>
      <c r="R100" s="43"/>
      <c r="S100" s="43"/>
      <c r="T100" s="79"/>
      <c r="AT100" s="24" t="s">
        <v>163</v>
      </c>
      <c r="AU100" s="24" t="s">
        <v>88</v>
      </c>
    </row>
    <row r="101" spans="2:65" s="11" customFormat="1" ht="12">
      <c r="B101" s="211"/>
      <c r="C101" s="212"/>
      <c r="D101" s="175" t="s">
        <v>185</v>
      </c>
      <c r="E101" s="213" t="s">
        <v>32</v>
      </c>
      <c r="F101" s="214" t="s">
        <v>1582</v>
      </c>
      <c r="G101" s="212"/>
      <c r="H101" s="215">
        <v>5.0629999999999997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185</v>
      </c>
      <c r="AU101" s="221" t="s">
        <v>88</v>
      </c>
      <c r="AV101" s="11" t="s">
        <v>88</v>
      </c>
      <c r="AW101" s="11" t="s">
        <v>41</v>
      </c>
      <c r="AX101" s="11" t="s">
        <v>85</v>
      </c>
      <c r="AY101" s="221" t="s">
        <v>161</v>
      </c>
    </row>
    <row r="102" spans="2:65" s="1" customFormat="1" ht="16.5" customHeight="1">
      <c r="B102" s="42"/>
      <c r="C102" s="163" t="s">
        <v>209</v>
      </c>
      <c r="D102" s="163" t="s">
        <v>156</v>
      </c>
      <c r="E102" s="164" t="s">
        <v>397</v>
      </c>
      <c r="F102" s="165" t="s">
        <v>398</v>
      </c>
      <c r="G102" s="166" t="s">
        <v>248</v>
      </c>
      <c r="H102" s="167">
        <v>5.0629999999999997</v>
      </c>
      <c r="I102" s="168"/>
      <c r="J102" s="169">
        <f>ROUND(I102*H102,2)</f>
        <v>0</v>
      </c>
      <c r="K102" s="165" t="s">
        <v>178</v>
      </c>
      <c r="L102" s="62"/>
      <c r="M102" s="170" t="s">
        <v>32</v>
      </c>
      <c r="N102" s="171" t="s">
        <v>48</v>
      </c>
      <c r="O102" s="43"/>
      <c r="P102" s="172">
        <f>O102*H102</f>
        <v>0</v>
      </c>
      <c r="Q102" s="172">
        <v>0</v>
      </c>
      <c r="R102" s="172">
        <f>Q102*H102</f>
        <v>0</v>
      </c>
      <c r="S102" s="172">
        <v>0</v>
      </c>
      <c r="T102" s="173">
        <f>S102*H102</f>
        <v>0</v>
      </c>
      <c r="AR102" s="24" t="s">
        <v>160</v>
      </c>
      <c r="AT102" s="24" t="s">
        <v>156</v>
      </c>
      <c r="AU102" s="24" t="s">
        <v>88</v>
      </c>
      <c r="AY102" s="24" t="s">
        <v>161</v>
      </c>
      <c r="BE102" s="174">
        <f>IF(N102="základní",J102,0)</f>
        <v>0</v>
      </c>
      <c r="BF102" s="174">
        <f>IF(N102="snížená",J102,0)</f>
        <v>0</v>
      </c>
      <c r="BG102" s="174">
        <f>IF(N102="zákl. přenesená",J102,0)</f>
        <v>0</v>
      </c>
      <c r="BH102" s="174">
        <f>IF(N102="sníž. přenesená",J102,0)</f>
        <v>0</v>
      </c>
      <c r="BI102" s="174">
        <f>IF(N102="nulová",J102,0)</f>
        <v>0</v>
      </c>
      <c r="BJ102" s="24" t="s">
        <v>85</v>
      </c>
      <c r="BK102" s="174">
        <f>ROUND(I102*H102,2)</f>
        <v>0</v>
      </c>
      <c r="BL102" s="24" t="s">
        <v>160</v>
      </c>
      <c r="BM102" s="24" t="s">
        <v>1583</v>
      </c>
    </row>
    <row r="103" spans="2:65" s="1" customFormat="1" ht="16.5" customHeight="1">
      <c r="B103" s="42"/>
      <c r="C103" s="163" t="s">
        <v>214</v>
      </c>
      <c r="D103" s="163" t="s">
        <v>156</v>
      </c>
      <c r="E103" s="164" t="s">
        <v>486</v>
      </c>
      <c r="F103" s="165" t="s">
        <v>487</v>
      </c>
      <c r="G103" s="166" t="s">
        <v>248</v>
      </c>
      <c r="H103" s="167">
        <v>5.0629999999999997</v>
      </c>
      <c r="I103" s="168"/>
      <c r="J103" s="169">
        <f>ROUND(I103*H103,2)</f>
        <v>0</v>
      </c>
      <c r="K103" s="165" t="s">
        <v>178</v>
      </c>
      <c r="L103" s="62"/>
      <c r="M103" s="170" t="s">
        <v>32</v>
      </c>
      <c r="N103" s="171" t="s">
        <v>48</v>
      </c>
      <c r="O103" s="43"/>
      <c r="P103" s="172">
        <f>O103*H103</f>
        <v>0</v>
      </c>
      <c r="Q103" s="172">
        <v>0</v>
      </c>
      <c r="R103" s="172">
        <f>Q103*H103</f>
        <v>0</v>
      </c>
      <c r="S103" s="172">
        <v>0</v>
      </c>
      <c r="T103" s="173">
        <f>S103*H103</f>
        <v>0</v>
      </c>
      <c r="AR103" s="24" t="s">
        <v>160</v>
      </c>
      <c r="AT103" s="24" t="s">
        <v>156</v>
      </c>
      <c r="AU103" s="24" t="s">
        <v>88</v>
      </c>
      <c r="AY103" s="24" t="s">
        <v>161</v>
      </c>
      <c r="BE103" s="174">
        <f>IF(N103="základní",J103,0)</f>
        <v>0</v>
      </c>
      <c r="BF103" s="174">
        <f>IF(N103="snížená",J103,0)</f>
        <v>0</v>
      </c>
      <c r="BG103" s="174">
        <f>IF(N103="zákl. přenesená",J103,0)</f>
        <v>0</v>
      </c>
      <c r="BH103" s="174">
        <f>IF(N103="sníž. přenesená",J103,0)</f>
        <v>0</v>
      </c>
      <c r="BI103" s="174">
        <f>IF(N103="nulová",J103,0)</f>
        <v>0</v>
      </c>
      <c r="BJ103" s="24" t="s">
        <v>85</v>
      </c>
      <c r="BK103" s="174">
        <f>ROUND(I103*H103,2)</f>
        <v>0</v>
      </c>
      <c r="BL103" s="24" t="s">
        <v>160</v>
      </c>
      <c r="BM103" s="24" t="s">
        <v>1584</v>
      </c>
    </row>
    <row r="104" spans="2:65" s="1" customFormat="1" ht="48">
      <c r="B104" s="42"/>
      <c r="C104" s="64"/>
      <c r="D104" s="175" t="s">
        <v>163</v>
      </c>
      <c r="E104" s="64"/>
      <c r="F104" s="176" t="s">
        <v>1585</v>
      </c>
      <c r="G104" s="64"/>
      <c r="H104" s="64"/>
      <c r="I104" s="150"/>
      <c r="J104" s="64"/>
      <c r="K104" s="64"/>
      <c r="L104" s="62"/>
      <c r="M104" s="210"/>
      <c r="N104" s="43"/>
      <c r="O104" s="43"/>
      <c r="P104" s="43"/>
      <c r="Q104" s="43"/>
      <c r="R104" s="43"/>
      <c r="S104" s="43"/>
      <c r="T104" s="79"/>
      <c r="AT104" s="24" t="s">
        <v>163</v>
      </c>
      <c r="AU104" s="24" t="s">
        <v>88</v>
      </c>
    </row>
    <row r="105" spans="2:65" s="1" customFormat="1" ht="16.5" customHeight="1">
      <c r="B105" s="42"/>
      <c r="C105" s="163" t="s">
        <v>223</v>
      </c>
      <c r="D105" s="163" t="s">
        <v>156</v>
      </c>
      <c r="E105" s="164" t="s">
        <v>540</v>
      </c>
      <c r="F105" s="165" t="s">
        <v>541</v>
      </c>
      <c r="G105" s="166" t="s">
        <v>237</v>
      </c>
      <c r="H105" s="167">
        <v>47.25</v>
      </c>
      <c r="I105" s="168"/>
      <c r="J105" s="169">
        <f>ROUND(I105*H105,2)</f>
        <v>0</v>
      </c>
      <c r="K105" s="165" t="s">
        <v>178</v>
      </c>
      <c r="L105" s="62"/>
      <c r="M105" s="170" t="s">
        <v>32</v>
      </c>
      <c r="N105" s="171" t="s">
        <v>48</v>
      </c>
      <c r="O105" s="43"/>
      <c r="P105" s="172">
        <f>O105*H105</f>
        <v>0</v>
      </c>
      <c r="Q105" s="172">
        <v>1.2700000000000001E-3</v>
      </c>
      <c r="R105" s="172">
        <f>Q105*H105</f>
        <v>6.0007500000000005E-2</v>
      </c>
      <c r="S105" s="172">
        <v>0</v>
      </c>
      <c r="T105" s="173">
        <f>S105*H105</f>
        <v>0</v>
      </c>
      <c r="AR105" s="24" t="s">
        <v>160</v>
      </c>
      <c r="AT105" s="24" t="s">
        <v>156</v>
      </c>
      <c r="AU105" s="24" t="s">
        <v>88</v>
      </c>
      <c r="AY105" s="24" t="s">
        <v>161</v>
      </c>
      <c r="BE105" s="174">
        <f>IF(N105="základní",J105,0)</f>
        <v>0</v>
      </c>
      <c r="BF105" s="174">
        <f>IF(N105="snížená",J105,0)</f>
        <v>0</v>
      </c>
      <c r="BG105" s="174">
        <f>IF(N105="zákl. přenesená",J105,0)</f>
        <v>0</v>
      </c>
      <c r="BH105" s="174">
        <f>IF(N105="sníž. přenesená",J105,0)</f>
        <v>0</v>
      </c>
      <c r="BI105" s="174">
        <f>IF(N105="nulová",J105,0)</f>
        <v>0</v>
      </c>
      <c r="BJ105" s="24" t="s">
        <v>85</v>
      </c>
      <c r="BK105" s="174">
        <f>ROUND(I105*H105,2)</f>
        <v>0</v>
      </c>
      <c r="BL105" s="24" t="s">
        <v>160</v>
      </c>
      <c r="BM105" s="24" t="s">
        <v>1586</v>
      </c>
    </row>
    <row r="106" spans="2:65" s="1" customFormat="1" ht="24">
      <c r="B106" s="42"/>
      <c r="C106" s="64"/>
      <c r="D106" s="175" t="s">
        <v>163</v>
      </c>
      <c r="E106" s="64"/>
      <c r="F106" s="176" t="s">
        <v>1587</v>
      </c>
      <c r="G106" s="64"/>
      <c r="H106" s="64"/>
      <c r="I106" s="150"/>
      <c r="J106" s="64"/>
      <c r="K106" s="64"/>
      <c r="L106" s="62"/>
      <c r="M106" s="210"/>
      <c r="N106" s="43"/>
      <c r="O106" s="43"/>
      <c r="P106" s="43"/>
      <c r="Q106" s="43"/>
      <c r="R106" s="43"/>
      <c r="S106" s="43"/>
      <c r="T106" s="79"/>
      <c r="AT106" s="24" t="s">
        <v>163</v>
      </c>
      <c r="AU106" s="24" t="s">
        <v>88</v>
      </c>
    </row>
    <row r="107" spans="2:65" s="1" customFormat="1" ht="16.5" customHeight="1">
      <c r="B107" s="42"/>
      <c r="C107" s="244" t="s">
        <v>173</v>
      </c>
      <c r="D107" s="244" t="s">
        <v>416</v>
      </c>
      <c r="E107" s="245" t="s">
        <v>544</v>
      </c>
      <c r="F107" s="246" t="s">
        <v>545</v>
      </c>
      <c r="G107" s="247" t="s">
        <v>546</v>
      </c>
      <c r="H107" s="248">
        <v>1.181</v>
      </c>
      <c r="I107" s="249"/>
      <c r="J107" s="250">
        <f>ROUND(I107*H107,2)</f>
        <v>0</v>
      </c>
      <c r="K107" s="246" t="s">
        <v>178</v>
      </c>
      <c r="L107" s="251"/>
      <c r="M107" s="252" t="s">
        <v>32</v>
      </c>
      <c r="N107" s="253" t="s">
        <v>48</v>
      </c>
      <c r="O107" s="43"/>
      <c r="P107" s="172">
        <f>O107*H107</f>
        <v>0</v>
      </c>
      <c r="Q107" s="172">
        <v>1E-3</v>
      </c>
      <c r="R107" s="172">
        <f>Q107*H107</f>
        <v>1.181E-3</v>
      </c>
      <c r="S107" s="172">
        <v>0</v>
      </c>
      <c r="T107" s="173">
        <f>S107*H107</f>
        <v>0</v>
      </c>
      <c r="AR107" s="24" t="s">
        <v>223</v>
      </c>
      <c r="AT107" s="24" t="s">
        <v>416</v>
      </c>
      <c r="AU107" s="24" t="s">
        <v>88</v>
      </c>
      <c r="AY107" s="24" t="s">
        <v>161</v>
      </c>
      <c r="BE107" s="174">
        <f>IF(N107="základní",J107,0)</f>
        <v>0</v>
      </c>
      <c r="BF107" s="174">
        <f>IF(N107="snížená",J107,0)</f>
        <v>0</v>
      </c>
      <c r="BG107" s="174">
        <f>IF(N107="zákl. přenesená",J107,0)</f>
        <v>0</v>
      </c>
      <c r="BH107" s="174">
        <f>IF(N107="sníž. přenesená",J107,0)</f>
        <v>0</v>
      </c>
      <c r="BI107" s="174">
        <f>IF(N107="nulová",J107,0)</f>
        <v>0</v>
      </c>
      <c r="BJ107" s="24" t="s">
        <v>85</v>
      </c>
      <c r="BK107" s="174">
        <f>ROUND(I107*H107,2)</f>
        <v>0</v>
      </c>
      <c r="BL107" s="24" t="s">
        <v>160</v>
      </c>
      <c r="BM107" s="24" t="s">
        <v>1588</v>
      </c>
    </row>
    <row r="108" spans="2:65" s="11" customFormat="1" ht="12">
      <c r="B108" s="211"/>
      <c r="C108" s="212"/>
      <c r="D108" s="175" t="s">
        <v>185</v>
      </c>
      <c r="E108" s="212"/>
      <c r="F108" s="214" t="s">
        <v>1589</v>
      </c>
      <c r="G108" s="212"/>
      <c r="H108" s="215">
        <v>1.181</v>
      </c>
      <c r="I108" s="216"/>
      <c r="J108" s="212"/>
      <c r="K108" s="212"/>
      <c r="L108" s="217"/>
      <c r="M108" s="218"/>
      <c r="N108" s="219"/>
      <c r="O108" s="219"/>
      <c r="P108" s="219"/>
      <c r="Q108" s="219"/>
      <c r="R108" s="219"/>
      <c r="S108" s="219"/>
      <c r="T108" s="220"/>
      <c r="AT108" s="221" t="s">
        <v>185</v>
      </c>
      <c r="AU108" s="221" t="s">
        <v>88</v>
      </c>
      <c r="AV108" s="11" t="s">
        <v>88</v>
      </c>
      <c r="AW108" s="11" t="s">
        <v>6</v>
      </c>
      <c r="AX108" s="11" t="s">
        <v>85</v>
      </c>
      <c r="AY108" s="221" t="s">
        <v>161</v>
      </c>
    </row>
    <row r="109" spans="2:65" s="1" customFormat="1" ht="25.5" customHeight="1">
      <c r="B109" s="42"/>
      <c r="C109" s="163" t="s">
        <v>278</v>
      </c>
      <c r="D109" s="163" t="s">
        <v>156</v>
      </c>
      <c r="E109" s="164" t="s">
        <v>550</v>
      </c>
      <c r="F109" s="165" t="s">
        <v>551</v>
      </c>
      <c r="G109" s="166" t="s">
        <v>237</v>
      </c>
      <c r="H109" s="167">
        <v>47.25</v>
      </c>
      <c r="I109" s="168"/>
      <c r="J109" s="169">
        <f>ROUND(I109*H109,2)</f>
        <v>0</v>
      </c>
      <c r="K109" s="165" t="s">
        <v>178</v>
      </c>
      <c r="L109" s="62"/>
      <c r="M109" s="170" t="s">
        <v>32</v>
      </c>
      <c r="N109" s="171" t="s">
        <v>48</v>
      </c>
      <c r="O109" s="43"/>
      <c r="P109" s="172">
        <f>O109*H109</f>
        <v>0</v>
      </c>
      <c r="Q109" s="172">
        <v>0</v>
      </c>
      <c r="R109" s="172">
        <f>Q109*H109</f>
        <v>0</v>
      </c>
      <c r="S109" s="172">
        <v>0</v>
      </c>
      <c r="T109" s="173">
        <f>S109*H109</f>
        <v>0</v>
      </c>
      <c r="AR109" s="24" t="s">
        <v>160</v>
      </c>
      <c r="AT109" s="24" t="s">
        <v>156</v>
      </c>
      <c r="AU109" s="24" t="s">
        <v>88</v>
      </c>
      <c r="AY109" s="24" t="s">
        <v>161</v>
      </c>
      <c r="BE109" s="174">
        <f>IF(N109="základní",J109,0)</f>
        <v>0</v>
      </c>
      <c r="BF109" s="174">
        <f>IF(N109="snížená",J109,0)</f>
        <v>0</v>
      </c>
      <c r="BG109" s="174">
        <f>IF(N109="zákl. přenesená",J109,0)</f>
        <v>0</v>
      </c>
      <c r="BH109" s="174">
        <f>IF(N109="sníž. přenesená",J109,0)</f>
        <v>0</v>
      </c>
      <c r="BI109" s="174">
        <f>IF(N109="nulová",J109,0)</f>
        <v>0</v>
      </c>
      <c r="BJ109" s="24" t="s">
        <v>85</v>
      </c>
      <c r="BK109" s="174">
        <f>ROUND(I109*H109,2)</f>
        <v>0</v>
      </c>
      <c r="BL109" s="24" t="s">
        <v>160</v>
      </c>
      <c r="BM109" s="24" t="s">
        <v>1590</v>
      </c>
    </row>
    <row r="110" spans="2:65" s="1" customFormat="1" ht="16.5" customHeight="1">
      <c r="B110" s="42"/>
      <c r="C110" s="163" t="s">
        <v>283</v>
      </c>
      <c r="D110" s="163" t="s">
        <v>156</v>
      </c>
      <c r="E110" s="164" t="s">
        <v>554</v>
      </c>
      <c r="F110" s="165" t="s">
        <v>555</v>
      </c>
      <c r="G110" s="166" t="s">
        <v>237</v>
      </c>
      <c r="H110" s="167">
        <v>47.25</v>
      </c>
      <c r="I110" s="168"/>
      <c r="J110" s="169">
        <f>ROUND(I110*H110,2)</f>
        <v>0</v>
      </c>
      <c r="K110" s="165" t="s">
        <v>178</v>
      </c>
      <c r="L110" s="62"/>
      <c r="M110" s="170" t="s">
        <v>32</v>
      </c>
      <c r="N110" s="171" t="s">
        <v>48</v>
      </c>
      <c r="O110" s="43"/>
      <c r="P110" s="172">
        <f>O110*H110</f>
        <v>0</v>
      </c>
      <c r="Q110" s="172">
        <v>0</v>
      </c>
      <c r="R110" s="172">
        <f>Q110*H110</f>
        <v>0</v>
      </c>
      <c r="S110" s="172">
        <v>0</v>
      </c>
      <c r="T110" s="173">
        <f>S110*H110</f>
        <v>0</v>
      </c>
      <c r="AR110" s="24" t="s">
        <v>160</v>
      </c>
      <c r="AT110" s="24" t="s">
        <v>156</v>
      </c>
      <c r="AU110" s="24" t="s">
        <v>88</v>
      </c>
      <c r="AY110" s="24" t="s">
        <v>161</v>
      </c>
      <c r="BE110" s="174">
        <f>IF(N110="základní",J110,0)</f>
        <v>0</v>
      </c>
      <c r="BF110" s="174">
        <f>IF(N110="snížená",J110,0)</f>
        <v>0</v>
      </c>
      <c r="BG110" s="174">
        <f>IF(N110="zákl. přenesená",J110,0)</f>
        <v>0</v>
      </c>
      <c r="BH110" s="174">
        <f>IF(N110="sníž. přenesená",J110,0)</f>
        <v>0</v>
      </c>
      <c r="BI110" s="174">
        <f>IF(N110="nulová",J110,0)</f>
        <v>0</v>
      </c>
      <c r="BJ110" s="24" t="s">
        <v>85</v>
      </c>
      <c r="BK110" s="174">
        <f>ROUND(I110*H110,2)</f>
        <v>0</v>
      </c>
      <c r="BL110" s="24" t="s">
        <v>160</v>
      </c>
      <c r="BM110" s="24" t="s">
        <v>1591</v>
      </c>
    </row>
    <row r="111" spans="2:65" s="1" customFormat="1" ht="36">
      <c r="B111" s="42"/>
      <c r="C111" s="64"/>
      <c r="D111" s="175" t="s">
        <v>163</v>
      </c>
      <c r="E111" s="64"/>
      <c r="F111" s="176" t="s">
        <v>557</v>
      </c>
      <c r="G111" s="64"/>
      <c r="H111" s="64"/>
      <c r="I111" s="150"/>
      <c r="J111" s="64"/>
      <c r="K111" s="64"/>
      <c r="L111" s="62"/>
      <c r="M111" s="210"/>
      <c r="N111" s="43"/>
      <c r="O111" s="43"/>
      <c r="P111" s="43"/>
      <c r="Q111" s="43"/>
      <c r="R111" s="43"/>
      <c r="S111" s="43"/>
      <c r="T111" s="79"/>
      <c r="AT111" s="24" t="s">
        <v>163</v>
      </c>
      <c r="AU111" s="24" t="s">
        <v>88</v>
      </c>
    </row>
    <row r="112" spans="2:65" s="1" customFormat="1" ht="16.5" customHeight="1">
      <c r="B112" s="42"/>
      <c r="C112" s="163" t="s">
        <v>288</v>
      </c>
      <c r="D112" s="163" t="s">
        <v>156</v>
      </c>
      <c r="E112" s="164" t="s">
        <v>559</v>
      </c>
      <c r="F112" s="165" t="s">
        <v>560</v>
      </c>
      <c r="G112" s="166" t="s">
        <v>248</v>
      </c>
      <c r="H112" s="167">
        <v>1.4179999999999999</v>
      </c>
      <c r="I112" s="168"/>
      <c r="J112" s="169">
        <f>ROUND(I112*H112,2)</f>
        <v>0</v>
      </c>
      <c r="K112" s="165" t="s">
        <v>178</v>
      </c>
      <c r="L112" s="62"/>
      <c r="M112" s="170" t="s">
        <v>32</v>
      </c>
      <c r="N112" s="171" t="s">
        <v>48</v>
      </c>
      <c r="O112" s="43"/>
      <c r="P112" s="172">
        <f>O112*H112</f>
        <v>0</v>
      </c>
      <c r="Q112" s="172">
        <v>0</v>
      </c>
      <c r="R112" s="172">
        <f>Q112*H112</f>
        <v>0</v>
      </c>
      <c r="S112" s="172">
        <v>0</v>
      </c>
      <c r="T112" s="173">
        <f>S112*H112</f>
        <v>0</v>
      </c>
      <c r="AR112" s="24" t="s">
        <v>160</v>
      </c>
      <c r="AT112" s="24" t="s">
        <v>156</v>
      </c>
      <c r="AU112" s="24" t="s">
        <v>88</v>
      </c>
      <c r="AY112" s="24" t="s">
        <v>161</v>
      </c>
      <c r="BE112" s="174">
        <f>IF(N112="základní",J112,0)</f>
        <v>0</v>
      </c>
      <c r="BF112" s="174">
        <f>IF(N112="snížená",J112,0)</f>
        <v>0</v>
      </c>
      <c r="BG112" s="174">
        <f>IF(N112="zákl. přenesená",J112,0)</f>
        <v>0</v>
      </c>
      <c r="BH112" s="174">
        <f>IF(N112="sníž. přenesená",J112,0)</f>
        <v>0</v>
      </c>
      <c r="BI112" s="174">
        <f>IF(N112="nulová",J112,0)</f>
        <v>0</v>
      </c>
      <c r="BJ112" s="24" t="s">
        <v>85</v>
      </c>
      <c r="BK112" s="174">
        <f>ROUND(I112*H112,2)</f>
        <v>0</v>
      </c>
      <c r="BL112" s="24" t="s">
        <v>160</v>
      </c>
      <c r="BM112" s="24" t="s">
        <v>1592</v>
      </c>
    </row>
    <row r="113" spans="2:65" s="1" customFormat="1" ht="24">
      <c r="B113" s="42"/>
      <c r="C113" s="64"/>
      <c r="D113" s="175" t="s">
        <v>163</v>
      </c>
      <c r="E113" s="64"/>
      <c r="F113" s="176" t="s">
        <v>562</v>
      </c>
      <c r="G113" s="64"/>
      <c r="H113" s="64"/>
      <c r="I113" s="150"/>
      <c r="J113" s="64"/>
      <c r="K113" s="64"/>
      <c r="L113" s="62"/>
      <c r="M113" s="210"/>
      <c r="N113" s="43"/>
      <c r="O113" s="43"/>
      <c r="P113" s="43"/>
      <c r="Q113" s="43"/>
      <c r="R113" s="43"/>
      <c r="S113" s="43"/>
      <c r="T113" s="79"/>
      <c r="AT113" s="24" t="s">
        <v>163</v>
      </c>
      <c r="AU113" s="24" t="s">
        <v>88</v>
      </c>
    </row>
    <row r="114" spans="2:65" s="11" customFormat="1" ht="12">
      <c r="B114" s="211"/>
      <c r="C114" s="212"/>
      <c r="D114" s="175" t="s">
        <v>185</v>
      </c>
      <c r="E114" s="212"/>
      <c r="F114" s="214" t="s">
        <v>1593</v>
      </c>
      <c r="G114" s="212"/>
      <c r="H114" s="215">
        <v>1.4179999999999999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185</v>
      </c>
      <c r="AU114" s="221" t="s">
        <v>88</v>
      </c>
      <c r="AV114" s="11" t="s">
        <v>88</v>
      </c>
      <c r="AW114" s="11" t="s">
        <v>6</v>
      </c>
      <c r="AX114" s="11" t="s">
        <v>85</v>
      </c>
      <c r="AY114" s="221" t="s">
        <v>161</v>
      </c>
    </row>
    <row r="115" spans="2:65" s="1" customFormat="1" ht="25.5" customHeight="1">
      <c r="B115" s="42"/>
      <c r="C115" s="163" t="s">
        <v>295</v>
      </c>
      <c r="D115" s="163" t="s">
        <v>156</v>
      </c>
      <c r="E115" s="164" t="s">
        <v>1594</v>
      </c>
      <c r="F115" s="165" t="s">
        <v>1595</v>
      </c>
      <c r="G115" s="166" t="s">
        <v>237</v>
      </c>
      <c r="H115" s="167">
        <v>47.25</v>
      </c>
      <c r="I115" s="168"/>
      <c r="J115" s="169">
        <f>ROUND(I115*H115,2)</f>
        <v>0</v>
      </c>
      <c r="K115" s="165" t="s">
        <v>178</v>
      </c>
      <c r="L115" s="62"/>
      <c r="M115" s="170" t="s">
        <v>32</v>
      </c>
      <c r="N115" s="171" t="s">
        <v>48</v>
      </c>
      <c r="O115" s="43"/>
      <c r="P115" s="172">
        <f>O115*H115</f>
        <v>0</v>
      </c>
      <c r="Q115" s="172">
        <v>0</v>
      </c>
      <c r="R115" s="172">
        <f>Q115*H115</f>
        <v>0</v>
      </c>
      <c r="S115" s="172">
        <v>0</v>
      </c>
      <c r="T115" s="173">
        <f>S115*H115</f>
        <v>0</v>
      </c>
      <c r="AR115" s="24" t="s">
        <v>160</v>
      </c>
      <c r="AT115" s="24" t="s">
        <v>156</v>
      </c>
      <c r="AU115" s="24" t="s">
        <v>88</v>
      </c>
      <c r="AY115" s="24" t="s">
        <v>161</v>
      </c>
      <c r="BE115" s="174">
        <f>IF(N115="základní",J115,0)</f>
        <v>0</v>
      </c>
      <c r="BF115" s="174">
        <f>IF(N115="snížená",J115,0)</f>
        <v>0</v>
      </c>
      <c r="BG115" s="174">
        <f>IF(N115="zákl. přenesená",J115,0)</f>
        <v>0</v>
      </c>
      <c r="BH115" s="174">
        <f>IF(N115="sníž. přenesená",J115,0)</f>
        <v>0</v>
      </c>
      <c r="BI115" s="174">
        <f>IF(N115="nulová",J115,0)</f>
        <v>0</v>
      </c>
      <c r="BJ115" s="24" t="s">
        <v>85</v>
      </c>
      <c r="BK115" s="174">
        <f>ROUND(I115*H115,2)</f>
        <v>0</v>
      </c>
      <c r="BL115" s="24" t="s">
        <v>160</v>
      </c>
      <c r="BM115" s="24" t="s">
        <v>1596</v>
      </c>
    </row>
    <row r="116" spans="2:65" s="1" customFormat="1" ht="24">
      <c r="B116" s="42"/>
      <c r="C116" s="64"/>
      <c r="D116" s="175" t="s">
        <v>163</v>
      </c>
      <c r="E116" s="64"/>
      <c r="F116" s="176" t="s">
        <v>1597</v>
      </c>
      <c r="G116" s="64"/>
      <c r="H116" s="64"/>
      <c r="I116" s="150"/>
      <c r="J116" s="64"/>
      <c r="K116" s="64"/>
      <c r="L116" s="62"/>
      <c r="M116" s="210"/>
      <c r="N116" s="43"/>
      <c r="O116" s="43"/>
      <c r="P116" s="43"/>
      <c r="Q116" s="43"/>
      <c r="R116" s="43"/>
      <c r="S116" s="43"/>
      <c r="T116" s="79"/>
      <c r="AT116" s="24" t="s">
        <v>163</v>
      </c>
      <c r="AU116" s="24" t="s">
        <v>88</v>
      </c>
    </row>
    <row r="117" spans="2:65" s="11" customFormat="1" ht="12">
      <c r="B117" s="211"/>
      <c r="C117" s="212"/>
      <c r="D117" s="175" t="s">
        <v>185</v>
      </c>
      <c r="E117" s="213" t="s">
        <v>32</v>
      </c>
      <c r="F117" s="214" t="s">
        <v>1598</v>
      </c>
      <c r="G117" s="212"/>
      <c r="H117" s="215">
        <v>47.25</v>
      </c>
      <c r="I117" s="216"/>
      <c r="J117" s="212"/>
      <c r="K117" s="212"/>
      <c r="L117" s="217"/>
      <c r="M117" s="218"/>
      <c r="N117" s="219"/>
      <c r="O117" s="219"/>
      <c r="P117" s="219"/>
      <c r="Q117" s="219"/>
      <c r="R117" s="219"/>
      <c r="S117" s="219"/>
      <c r="T117" s="220"/>
      <c r="AT117" s="221" t="s">
        <v>185</v>
      </c>
      <c r="AU117" s="221" t="s">
        <v>88</v>
      </c>
      <c r="AV117" s="11" t="s">
        <v>88</v>
      </c>
      <c r="AW117" s="11" t="s">
        <v>41</v>
      </c>
      <c r="AX117" s="11" t="s">
        <v>85</v>
      </c>
      <c r="AY117" s="221" t="s">
        <v>161</v>
      </c>
    </row>
    <row r="118" spans="2:65" s="1" customFormat="1" ht="25.5" customHeight="1">
      <c r="B118" s="42"/>
      <c r="C118" s="163" t="s">
        <v>301</v>
      </c>
      <c r="D118" s="163" t="s">
        <v>156</v>
      </c>
      <c r="E118" s="164" t="s">
        <v>1599</v>
      </c>
      <c r="F118" s="165" t="s">
        <v>1600</v>
      </c>
      <c r="G118" s="166" t="s">
        <v>237</v>
      </c>
      <c r="H118" s="167">
        <v>47.25</v>
      </c>
      <c r="I118" s="168"/>
      <c r="J118" s="169">
        <f>ROUND(I118*H118,2)</f>
        <v>0</v>
      </c>
      <c r="K118" s="165" t="s">
        <v>178</v>
      </c>
      <c r="L118" s="62"/>
      <c r="M118" s="170" t="s">
        <v>32</v>
      </c>
      <c r="N118" s="171" t="s">
        <v>48</v>
      </c>
      <c r="O118" s="43"/>
      <c r="P118" s="172">
        <f>O118*H118</f>
        <v>0</v>
      </c>
      <c r="Q118" s="172">
        <v>0</v>
      </c>
      <c r="R118" s="172">
        <f>Q118*H118</f>
        <v>0</v>
      </c>
      <c r="S118" s="172">
        <v>0</v>
      </c>
      <c r="T118" s="173">
        <f>S118*H118</f>
        <v>0</v>
      </c>
      <c r="AR118" s="24" t="s">
        <v>160</v>
      </c>
      <c r="AT118" s="24" t="s">
        <v>156</v>
      </c>
      <c r="AU118" s="24" t="s">
        <v>88</v>
      </c>
      <c r="AY118" s="24" t="s">
        <v>161</v>
      </c>
      <c r="BE118" s="174">
        <f>IF(N118="základní",J118,0)</f>
        <v>0</v>
      </c>
      <c r="BF118" s="174">
        <f>IF(N118="snížená",J118,0)</f>
        <v>0</v>
      </c>
      <c r="BG118" s="174">
        <f>IF(N118="zákl. přenesená",J118,0)</f>
        <v>0</v>
      </c>
      <c r="BH118" s="174">
        <f>IF(N118="sníž. přenesená",J118,0)</f>
        <v>0</v>
      </c>
      <c r="BI118" s="174">
        <f>IF(N118="nulová",J118,0)</f>
        <v>0</v>
      </c>
      <c r="BJ118" s="24" t="s">
        <v>85</v>
      </c>
      <c r="BK118" s="174">
        <f>ROUND(I118*H118,2)</f>
        <v>0</v>
      </c>
      <c r="BL118" s="24" t="s">
        <v>160</v>
      </c>
      <c r="BM118" s="24" t="s">
        <v>1601</v>
      </c>
    </row>
    <row r="119" spans="2:65" s="1" customFormat="1" ht="36">
      <c r="B119" s="42"/>
      <c r="C119" s="64"/>
      <c r="D119" s="175" t="s">
        <v>163</v>
      </c>
      <c r="E119" s="64"/>
      <c r="F119" s="176" t="s">
        <v>1602</v>
      </c>
      <c r="G119" s="64"/>
      <c r="H119" s="64"/>
      <c r="I119" s="150"/>
      <c r="J119" s="64"/>
      <c r="K119" s="64"/>
      <c r="L119" s="62"/>
      <c r="M119" s="210"/>
      <c r="N119" s="43"/>
      <c r="O119" s="43"/>
      <c r="P119" s="43"/>
      <c r="Q119" s="43"/>
      <c r="R119" s="43"/>
      <c r="S119" s="43"/>
      <c r="T119" s="79"/>
      <c r="AT119" s="24" t="s">
        <v>163</v>
      </c>
      <c r="AU119" s="24" t="s">
        <v>88</v>
      </c>
    </row>
    <row r="120" spans="2:65" s="1" customFormat="1" ht="16.5" customHeight="1">
      <c r="B120" s="42"/>
      <c r="C120" s="163" t="s">
        <v>10</v>
      </c>
      <c r="D120" s="163" t="s">
        <v>156</v>
      </c>
      <c r="E120" s="164" t="s">
        <v>1603</v>
      </c>
      <c r="F120" s="165" t="s">
        <v>1604</v>
      </c>
      <c r="G120" s="166" t="s">
        <v>248</v>
      </c>
      <c r="H120" s="167">
        <v>7.0880000000000001</v>
      </c>
      <c r="I120" s="168"/>
      <c r="J120" s="169">
        <f>ROUND(I120*H120,2)</f>
        <v>0</v>
      </c>
      <c r="K120" s="165" t="s">
        <v>178</v>
      </c>
      <c r="L120" s="62"/>
      <c r="M120" s="170" t="s">
        <v>32</v>
      </c>
      <c r="N120" s="171" t="s">
        <v>48</v>
      </c>
      <c r="O120" s="43"/>
      <c r="P120" s="172">
        <f>O120*H120</f>
        <v>0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AR120" s="24" t="s">
        <v>160</v>
      </c>
      <c r="AT120" s="24" t="s">
        <v>156</v>
      </c>
      <c r="AU120" s="24" t="s">
        <v>88</v>
      </c>
      <c r="AY120" s="24" t="s">
        <v>161</v>
      </c>
      <c r="BE120" s="174">
        <f>IF(N120="základní",J120,0)</f>
        <v>0</v>
      </c>
      <c r="BF120" s="174">
        <f>IF(N120="snížená",J120,0)</f>
        <v>0</v>
      </c>
      <c r="BG120" s="174">
        <f>IF(N120="zákl. přenesená",J120,0)</f>
        <v>0</v>
      </c>
      <c r="BH120" s="174">
        <f>IF(N120="sníž. přenesená",J120,0)</f>
        <v>0</v>
      </c>
      <c r="BI120" s="174">
        <f>IF(N120="nulová",J120,0)</f>
        <v>0</v>
      </c>
      <c r="BJ120" s="24" t="s">
        <v>85</v>
      </c>
      <c r="BK120" s="174">
        <f>ROUND(I120*H120,2)</f>
        <v>0</v>
      </c>
      <c r="BL120" s="24" t="s">
        <v>160</v>
      </c>
      <c r="BM120" s="24" t="s">
        <v>1605</v>
      </c>
    </row>
    <row r="121" spans="2:65" s="10" customFormat="1" ht="29.85" customHeight="1">
      <c r="B121" s="194"/>
      <c r="C121" s="195"/>
      <c r="D121" s="196" t="s">
        <v>76</v>
      </c>
      <c r="E121" s="208" t="s">
        <v>88</v>
      </c>
      <c r="F121" s="208" t="s">
        <v>564</v>
      </c>
      <c r="G121" s="195"/>
      <c r="H121" s="195"/>
      <c r="I121" s="198"/>
      <c r="J121" s="209">
        <f>BK121</f>
        <v>0</v>
      </c>
      <c r="K121" s="195"/>
      <c r="L121" s="200"/>
      <c r="M121" s="201"/>
      <c r="N121" s="202"/>
      <c r="O121" s="202"/>
      <c r="P121" s="203">
        <f>SUM(P122:P128)</f>
        <v>0</v>
      </c>
      <c r="Q121" s="202"/>
      <c r="R121" s="203">
        <f>SUM(R122:R128)</f>
        <v>7.2029999999999994</v>
      </c>
      <c r="S121" s="202"/>
      <c r="T121" s="204">
        <f>SUM(T122:T128)</f>
        <v>0</v>
      </c>
      <c r="AR121" s="205" t="s">
        <v>85</v>
      </c>
      <c r="AT121" s="206" t="s">
        <v>76</v>
      </c>
      <c r="AU121" s="206" t="s">
        <v>85</v>
      </c>
      <c r="AY121" s="205" t="s">
        <v>161</v>
      </c>
      <c r="BK121" s="207">
        <f>SUM(BK122:BK128)</f>
        <v>0</v>
      </c>
    </row>
    <row r="122" spans="2:65" s="1" customFormat="1" ht="25.5" customHeight="1">
      <c r="B122" s="42"/>
      <c r="C122" s="163" t="s">
        <v>313</v>
      </c>
      <c r="D122" s="163" t="s">
        <v>156</v>
      </c>
      <c r="E122" s="164" t="s">
        <v>1606</v>
      </c>
      <c r="F122" s="165" t="s">
        <v>1607</v>
      </c>
      <c r="G122" s="166" t="s">
        <v>182</v>
      </c>
      <c r="H122" s="167">
        <v>5</v>
      </c>
      <c r="I122" s="168"/>
      <c r="J122" s="169">
        <f>ROUND(I122*H122,2)</f>
        <v>0</v>
      </c>
      <c r="K122" s="165" t="s">
        <v>178</v>
      </c>
      <c r="L122" s="62"/>
      <c r="M122" s="170" t="s">
        <v>32</v>
      </c>
      <c r="N122" s="171" t="s">
        <v>48</v>
      </c>
      <c r="O122" s="43"/>
      <c r="P122" s="172">
        <f>O122*H122</f>
        <v>0</v>
      </c>
      <c r="Q122" s="172">
        <v>0.15</v>
      </c>
      <c r="R122" s="172">
        <f>Q122*H122</f>
        <v>0.75</v>
      </c>
      <c r="S122" s="172">
        <v>0</v>
      </c>
      <c r="T122" s="173">
        <f>S122*H122</f>
        <v>0</v>
      </c>
      <c r="AR122" s="24" t="s">
        <v>160</v>
      </c>
      <c r="AT122" s="24" t="s">
        <v>156</v>
      </c>
      <c r="AU122" s="24" t="s">
        <v>88</v>
      </c>
      <c r="AY122" s="24" t="s">
        <v>161</v>
      </c>
      <c r="BE122" s="174">
        <f>IF(N122="základní",J122,0)</f>
        <v>0</v>
      </c>
      <c r="BF122" s="174">
        <f>IF(N122="snížená",J122,0)</f>
        <v>0</v>
      </c>
      <c r="BG122" s="174">
        <f>IF(N122="zákl. přenesená",J122,0)</f>
        <v>0</v>
      </c>
      <c r="BH122" s="174">
        <f>IF(N122="sníž. přenesená",J122,0)</f>
        <v>0</v>
      </c>
      <c r="BI122" s="174">
        <f>IF(N122="nulová",J122,0)</f>
        <v>0</v>
      </c>
      <c r="BJ122" s="24" t="s">
        <v>85</v>
      </c>
      <c r="BK122" s="174">
        <f>ROUND(I122*H122,2)</f>
        <v>0</v>
      </c>
      <c r="BL122" s="24" t="s">
        <v>160</v>
      </c>
      <c r="BM122" s="24" t="s">
        <v>1608</v>
      </c>
    </row>
    <row r="123" spans="2:65" s="1" customFormat="1" ht="24">
      <c r="B123" s="42"/>
      <c r="C123" s="64"/>
      <c r="D123" s="175" t="s">
        <v>163</v>
      </c>
      <c r="E123" s="64"/>
      <c r="F123" s="176" t="s">
        <v>1609</v>
      </c>
      <c r="G123" s="64"/>
      <c r="H123" s="64"/>
      <c r="I123" s="150"/>
      <c r="J123" s="64"/>
      <c r="K123" s="64"/>
      <c r="L123" s="62"/>
      <c r="M123" s="210"/>
      <c r="N123" s="43"/>
      <c r="O123" s="43"/>
      <c r="P123" s="43"/>
      <c r="Q123" s="43"/>
      <c r="R123" s="43"/>
      <c r="S123" s="43"/>
      <c r="T123" s="79"/>
      <c r="AT123" s="24" t="s">
        <v>163</v>
      </c>
      <c r="AU123" s="24" t="s">
        <v>88</v>
      </c>
    </row>
    <row r="124" spans="2:65" s="1" customFormat="1" ht="16.5" customHeight="1">
      <c r="B124" s="42"/>
      <c r="C124" s="244" t="s">
        <v>318</v>
      </c>
      <c r="D124" s="244" t="s">
        <v>416</v>
      </c>
      <c r="E124" s="245" t="s">
        <v>1610</v>
      </c>
      <c r="F124" s="246" t="s">
        <v>1611</v>
      </c>
      <c r="G124" s="247" t="s">
        <v>182</v>
      </c>
      <c r="H124" s="248">
        <v>9</v>
      </c>
      <c r="I124" s="249"/>
      <c r="J124" s="250">
        <f>ROUND(I124*H124,2)</f>
        <v>0</v>
      </c>
      <c r="K124" s="246" t="s">
        <v>178</v>
      </c>
      <c r="L124" s="251"/>
      <c r="M124" s="252" t="s">
        <v>32</v>
      </c>
      <c r="N124" s="253" t="s">
        <v>48</v>
      </c>
      <c r="O124" s="43"/>
      <c r="P124" s="172">
        <f>O124*H124</f>
        <v>0</v>
      </c>
      <c r="Q124" s="172">
        <v>0.71699999999999997</v>
      </c>
      <c r="R124" s="172">
        <f>Q124*H124</f>
        <v>6.4529999999999994</v>
      </c>
      <c r="S124" s="172">
        <v>0</v>
      </c>
      <c r="T124" s="173">
        <f>S124*H124</f>
        <v>0</v>
      </c>
      <c r="AR124" s="24" t="s">
        <v>223</v>
      </c>
      <c r="AT124" s="24" t="s">
        <v>416</v>
      </c>
      <c r="AU124" s="24" t="s">
        <v>88</v>
      </c>
      <c r="AY124" s="24" t="s">
        <v>161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24" t="s">
        <v>85</v>
      </c>
      <c r="BK124" s="174">
        <f>ROUND(I124*H124,2)</f>
        <v>0</v>
      </c>
      <c r="BL124" s="24" t="s">
        <v>160</v>
      </c>
      <c r="BM124" s="24" t="s">
        <v>1612</v>
      </c>
    </row>
    <row r="125" spans="2:65" s="1" customFormat="1" ht="36">
      <c r="B125" s="42"/>
      <c r="C125" s="64"/>
      <c r="D125" s="175" t="s">
        <v>163</v>
      </c>
      <c r="E125" s="64"/>
      <c r="F125" s="176" t="s">
        <v>1613</v>
      </c>
      <c r="G125" s="64"/>
      <c r="H125" s="64"/>
      <c r="I125" s="150"/>
      <c r="J125" s="64"/>
      <c r="K125" s="64"/>
      <c r="L125" s="62"/>
      <c r="M125" s="210"/>
      <c r="N125" s="43"/>
      <c r="O125" s="43"/>
      <c r="P125" s="43"/>
      <c r="Q125" s="43"/>
      <c r="R125" s="43"/>
      <c r="S125" s="43"/>
      <c r="T125" s="79"/>
      <c r="AT125" s="24" t="s">
        <v>163</v>
      </c>
      <c r="AU125" s="24" t="s">
        <v>88</v>
      </c>
    </row>
    <row r="126" spans="2:65" s="11" customFormat="1" ht="12">
      <c r="B126" s="211"/>
      <c r="C126" s="212"/>
      <c r="D126" s="175" t="s">
        <v>185</v>
      </c>
      <c r="E126" s="213" t="s">
        <v>32</v>
      </c>
      <c r="F126" s="214" t="s">
        <v>1614</v>
      </c>
      <c r="G126" s="212"/>
      <c r="H126" s="215">
        <v>9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185</v>
      </c>
      <c r="AU126" s="221" t="s">
        <v>88</v>
      </c>
      <c r="AV126" s="11" t="s">
        <v>88</v>
      </c>
      <c r="AW126" s="11" t="s">
        <v>41</v>
      </c>
      <c r="AX126" s="11" t="s">
        <v>85</v>
      </c>
      <c r="AY126" s="221" t="s">
        <v>161</v>
      </c>
    </row>
    <row r="127" spans="2:65" s="1" customFormat="1" ht="25.5" customHeight="1">
      <c r="B127" s="42"/>
      <c r="C127" s="163" t="s">
        <v>426</v>
      </c>
      <c r="D127" s="163" t="s">
        <v>156</v>
      </c>
      <c r="E127" s="164" t="s">
        <v>1615</v>
      </c>
      <c r="F127" s="165" t="s">
        <v>1616</v>
      </c>
      <c r="G127" s="166" t="s">
        <v>182</v>
      </c>
      <c r="H127" s="167">
        <v>5</v>
      </c>
      <c r="I127" s="168"/>
      <c r="J127" s="169">
        <f>ROUND(I127*H127,2)</f>
        <v>0</v>
      </c>
      <c r="K127" s="165" t="s">
        <v>178</v>
      </c>
      <c r="L127" s="62"/>
      <c r="M127" s="170" t="s">
        <v>32</v>
      </c>
      <c r="N127" s="171" t="s">
        <v>48</v>
      </c>
      <c r="O127" s="43"/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AR127" s="24" t="s">
        <v>160</v>
      </c>
      <c r="AT127" s="24" t="s">
        <v>156</v>
      </c>
      <c r="AU127" s="24" t="s">
        <v>88</v>
      </c>
      <c r="AY127" s="24" t="s">
        <v>161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24" t="s">
        <v>85</v>
      </c>
      <c r="BK127" s="174">
        <f>ROUND(I127*H127,2)</f>
        <v>0</v>
      </c>
      <c r="BL127" s="24" t="s">
        <v>160</v>
      </c>
      <c r="BM127" s="24" t="s">
        <v>1617</v>
      </c>
    </row>
    <row r="128" spans="2:65" s="1" customFormat="1" ht="24">
      <c r="B128" s="42"/>
      <c r="C128" s="64"/>
      <c r="D128" s="175" t="s">
        <v>163</v>
      </c>
      <c r="E128" s="64"/>
      <c r="F128" s="176" t="s">
        <v>1618</v>
      </c>
      <c r="G128" s="64"/>
      <c r="H128" s="64"/>
      <c r="I128" s="150"/>
      <c r="J128" s="64"/>
      <c r="K128" s="64"/>
      <c r="L128" s="62"/>
      <c r="M128" s="210"/>
      <c r="N128" s="43"/>
      <c r="O128" s="43"/>
      <c r="P128" s="43"/>
      <c r="Q128" s="43"/>
      <c r="R128" s="43"/>
      <c r="S128" s="43"/>
      <c r="T128" s="79"/>
      <c r="AT128" s="24" t="s">
        <v>163</v>
      </c>
      <c r="AU128" s="24" t="s">
        <v>88</v>
      </c>
    </row>
    <row r="129" spans="2:65" s="10" customFormat="1" ht="29.85" customHeight="1">
      <c r="B129" s="194"/>
      <c r="C129" s="195"/>
      <c r="D129" s="196" t="s">
        <v>76</v>
      </c>
      <c r="E129" s="208" t="s">
        <v>193</v>
      </c>
      <c r="F129" s="208" t="s">
        <v>650</v>
      </c>
      <c r="G129" s="195"/>
      <c r="H129" s="195"/>
      <c r="I129" s="198"/>
      <c r="J129" s="209">
        <f>BK129</f>
        <v>0</v>
      </c>
      <c r="K129" s="195"/>
      <c r="L129" s="200"/>
      <c r="M129" s="201"/>
      <c r="N129" s="202"/>
      <c r="O129" s="202"/>
      <c r="P129" s="203">
        <f>SUM(P130:P132)</f>
        <v>0</v>
      </c>
      <c r="Q129" s="202"/>
      <c r="R129" s="203">
        <f>SUM(R130:R132)</f>
        <v>5.28E-3</v>
      </c>
      <c r="S129" s="202"/>
      <c r="T129" s="204">
        <f>SUM(T130:T132)</f>
        <v>0</v>
      </c>
      <c r="AR129" s="205" t="s">
        <v>85</v>
      </c>
      <c r="AT129" s="206" t="s">
        <v>76</v>
      </c>
      <c r="AU129" s="206" t="s">
        <v>85</v>
      </c>
      <c r="AY129" s="205" t="s">
        <v>161</v>
      </c>
      <c r="BK129" s="207">
        <f>SUM(BK130:BK132)</f>
        <v>0</v>
      </c>
    </row>
    <row r="130" spans="2:65" s="1" customFormat="1" ht="16.5" customHeight="1">
      <c r="B130" s="42"/>
      <c r="C130" s="163" t="s">
        <v>429</v>
      </c>
      <c r="D130" s="163" t="s">
        <v>156</v>
      </c>
      <c r="E130" s="164" t="s">
        <v>1619</v>
      </c>
      <c r="F130" s="165" t="s">
        <v>1620</v>
      </c>
      <c r="G130" s="166" t="s">
        <v>177</v>
      </c>
      <c r="H130" s="167">
        <v>16</v>
      </c>
      <c r="I130" s="168"/>
      <c r="J130" s="169">
        <f>ROUND(I130*H130,2)</f>
        <v>0</v>
      </c>
      <c r="K130" s="165" t="s">
        <v>32</v>
      </c>
      <c r="L130" s="62"/>
      <c r="M130" s="170" t="s">
        <v>32</v>
      </c>
      <c r="N130" s="171" t="s">
        <v>48</v>
      </c>
      <c r="O130" s="43"/>
      <c r="P130" s="172">
        <f>O130*H130</f>
        <v>0</v>
      </c>
      <c r="Q130" s="172">
        <v>3.3E-4</v>
      </c>
      <c r="R130" s="172">
        <f>Q130*H130</f>
        <v>5.28E-3</v>
      </c>
      <c r="S130" s="172">
        <v>0</v>
      </c>
      <c r="T130" s="173">
        <f>S130*H130</f>
        <v>0</v>
      </c>
      <c r="AR130" s="24" t="s">
        <v>160</v>
      </c>
      <c r="AT130" s="24" t="s">
        <v>156</v>
      </c>
      <c r="AU130" s="24" t="s">
        <v>88</v>
      </c>
      <c r="AY130" s="24" t="s">
        <v>161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24" t="s">
        <v>85</v>
      </c>
      <c r="BK130" s="174">
        <f>ROUND(I130*H130,2)</f>
        <v>0</v>
      </c>
      <c r="BL130" s="24" t="s">
        <v>160</v>
      </c>
      <c r="BM130" s="24" t="s">
        <v>1621</v>
      </c>
    </row>
    <row r="131" spans="2:65" s="1" customFormat="1" ht="48">
      <c r="B131" s="42"/>
      <c r="C131" s="64"/>
      <c r="D131" s="175" t="s">
        <v>163</v>
      </c>
      <c r="E131" s="64"/>
      <c r="F131" s="176" t="s">
        <v>1622</v>
      </c>
      <c r="G131" s="64"/>
      <c r="H131" s="64"/>
      <c r="I131" s="150"/>
      <c r="J131" s="64"/>
      <c r="K131" s="64"/>
      <c r="L131" s="62"/>
      <c r="M131" s="210"/>
      <c r="N131" s="43"/>
      <c r="O131" s="43"/>
      <c r="P131" s="43"/>
      <c r="Q131" s="43"/>
      <c r="R131" s="43"/>
      <c r="S131" s="43"/>
      <c r="T131" s="79"/>
      <c r="AT131" s="24" t="s">
        <v>163</v>
      </c>
      <c r="AU131" s="24" t="s">
        <v>88</v>
      </c>
    </row>
    <row r="132" spans="2:65" s="11" customFormat="1" ht="12">
      <c r="B132" s="211"/>
      <c r="C132" s="212"/>
      <c r="D132" s="175" t="s">
        <v>185</v>
      </c>
      <c r="E132" s="213" t="s">
        <v>32</v>
      </c>
      <c r="F132" s="214" t="s">
        <v>1623</v>
      </c>
      <c r="G132" s="212"/>
      <c r="H132" s="215">
        <v>16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185</v>
      </c>
      <c r="AU132" s="221" t="s">
        <v>88</v>
      </c>
      <c r="AV132" s="11" t="s">
        <v>88</v>
      </c>
      <c r="AW132" s="11" t="s">
        <v>41</v>
      </c>
      <c r="AX132" s="11" t="s">
        <v>85</v>
      </c>
      <c r="AY132" s="221" t="s">
        <v>161</v>
      </c>
    </row>
    <row r="133" spans="2:65" s="10" customFormat="1" ht="29.85" customHeight="1">
      <c r="B133" s="194"/>
      <c r="C133" s="195"/>
      <c r="D133" s="196" t="s">
        <v>76</v>
      </c>
      <c r="E133" s="208" t="s">
        <v>160</v>
      </c>
      <c r="F133" s="208" t="s">
        <v>803</v>
      </c>
      <c r="G133" s="195"/>
      <c r="H133" s="195"/>
      <c r="I133" s="198"/>
      <c r="J133" s="209">
        <f>BK133</f>
        <v>0</v>
      </c>
      <c r="K133" s="195"/>
      <c r="L133" s="200"/>
      <c r="M133" s="201"/>
      <c r="N133" s="202"/>
      <c r="O133" s="202"/>
      <c r="P133" s="203">
        <f>SUM(P134:P144)</f>
        <v>0</v>
      </c>
      <c r="Q133" s="202"/>
      <c r="R133" s="203">
        <f>SUM(R134:R144)</f>
        <v>0.56534220000000002</v>
      </c>
      <c r="S133" s="202"/>
      <c r="T133" s="204">
        <f>SUM(T134:T144)</f>
        <v>0.72</v>
      </c>
      <c r="AR133" s="205" t="s">
        <v>85</v>
      </c>
      <c r="AT133" s="206" t="s">
        <v>76</v>
      </c>
      <c r="AU133" s="206" t="s">
        <v>85</v>
      </c>
      <c r="AY133" s="205" t="s">
        <v>161</v>
      </c>
      <c r="BK133" s="207">
        <f>SUM(BK134:BK144)</f>
        <v>0</v>
      </c>
    </row>
    <row r="134" spans="2:65" s="1" customFormat="1" ht="16.5" customHeight="1">
      <c r="B134" s="42"/>
      <c r="C134" s="163" t="s">
        <v>433</v>
      </c>
      <c r="D134" s="163" t="s">
        <v>156</v>
      </c>
      <c r="E134" s="164" t="s">
        <v>1624</v>
      </c>
      <c r="F134" s="165" t="s">
        <v>1625</v>
      </c>
      <c r="G134" s="166" t="s">
        <v>237</v>
      </c>
      <c r="H134" s="167">
        <v>12</v>
      </c>
      <c r="I134" s="168"/>
      <c r="J134" s="169">
        <f>ROUND(I134*H134,2)</f>
        <v>0</v>
      </c>
      <c r="K134" s="165" t="s">
        <v>178</v>
      </c>
      <c r="L134" s="62"/>
      <c r="M134" s="170" t="s">
        <v>32</v>
      </c>
      <c r="N134" s="171" t="s">
        <v>48</v>
      </c>
      <c r="O134" s="43"/>
      <c r="P134" s="172">
        <f>O134*H134</f>
        <v>0</v>
      </c>
      <c r="Q134" s="172">
        <v>2.1800000000000001E-3</v>
      </c>
      <c r="R134" s="172">
        <f>Q134*H134</f>
        <v>2.6160000000000003E-2</v>
      </c>
      <c r="S134" s="172">
        <v>0</v>
      </c>
      <c r="T134" s="173">
        <f>S134*H134</f>
        <v>0</v>
      </c>
      <c r="AR134" s="24" t="s">
        <v>160</v>
      </c>
      <c r="AT134" s="24" t="s">
        <v>156</v>
      </c>
      <c r="AU134" s="24" t="s">
        <v>88</v>
      </c>
      <c r="AY134" s="24" t="s">
        <v>161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24" t="s">
        <v>85</v>
      </c>
      <c r="BK134" s="174">
        <f>ROUND(I134*H134,2)</f>
        <v>0</v>
      </c>
      <c r="BL134" s="24" t="s">
        <v>160</v>
      </c>
      <c r="BM134" s="24" t="s">
        <v>1626</v>
      </c>
    </row>
    <row r="135" spans="2:65" s="1" customFormat="1" ht="24">
      <c r="B135" s="42"/>
      <c r="C135" s="64"/>
      <c r="D135" s="175" t="s">
        <v>163</v>
      </c>
      <c r="E135" s="64"/>
      <c r="F135" s="176" t="s">
        <v>1627</v>
      </c>
      <c r="G135" s="64"/>
      <c r="H135" s="64"/>
      <c r="I135" s="150"/>
      <c r="J135" s="64"/>
      <c r="K135" s="64"/>
      <c r="L135" s="62"/>
      <c r="M135" s="210"/>
      <c r="N135" s="43"/>
      <c r="O135" s="43"/>
      <c r="P135" s="43"/>
      <c r="Q135" s="43"/>
      <c r="R135" s="43"/>
      <c r="S135" s="43"/>
      <c r="T135" s="79"/>
      <c r="AT135" s="24" t="s">
        <v>163</v>
      </c>
      <c r="AU135" s="24" t="s">
        <v>88</v>
      </c>
    </row>
    <row r="136" spans="2:65" s="11" customFormat="1" ht="12">
      <c r="B136" s="211"/>
      <c r="C136" s="212"/>
      <c r="D136" s="175" t="s">
        <v>185</v>
      </c>
      <c r="E136" s="213" t="s">
        <v>32</v>
      </c>
      <c r="F136" s="214" t="s">
        <v>1628</v>
      </c>
      <c r="G136" s="212"/>
      <c r="H136" s="215">
        <v>12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185</v>
      </c>
      <c r="AU136" s="221" t="s">
        <v>88</v>
      </c>
      <c r="AV136" s="11" t="s">
        <v>88</v>
      </c>
      <c r="AW136" s="11" t="s">
        <v>41</v>
      </c>
      <c r="AX136" s="11" t="s">
        <v>85</v>
      </c>
      <c r="AY136" s="221" t="s">
        <v>161</v>
      </c>
    </row>
    <row r="137" spans="2:65" s="1" customFormat="1" ht="16.5" customHeight="1">
      <c r="B137" s="42"/>
      <c r="C137" s="244" t="s">
        <v>9</v>
      </c>
      <c r="D137" s="244" t="s">
        <v>416</v>
      </c>
      <c r="E137" s="245" t="s">
        <v>1629</v>
      </c>
      <c r="F137" s="246" t="s">
        <v>1630</v>
      </c>
      <c r="G137" s="247" t="s">
        <v>298</v>
      </c>
      <c r="H137" s="248">
        <v>0.51600000000000001</v>
      </c>
      <c r="I137" s="249"/>
      <c r="J137" s="250">
        <f>ROUND(I137*H137,2)</f>
        <v>0</v>
      </c>
      <c r="K137" s="246" t="s">
        <v>32</v>
      </c>
      <c r="L137" s="251"/>
      <c r="M137" s="252" t="s">
        <v>32</v>
      </c>
      <c r="N137" s="253" t="s">
        <v>48</v>
      </c>
      <c r="O137" s="43"/>
      <c r="P137" s="172">
        <f>O137*H137</f>
        <v>0</v>
      </c>
      <c r="Q137" s="172">
        <v>1</v>
      </c>
      <c r="R137" s="172">
        <f>Q137*H137</f>
        <v>0.51600000000000001</v>
      </c>
      <c r="S137" s="172">
        <v>0</v>
      </c>
      <c r="T137" s="173">
        <f>S137*H137</f>
        <v>0</v>
      </c>
      <c r="AR137" s="24" t="s">
        <v>223</v>
      </c>
      <c r="AT137" s="24" t="s">
        <v>416</v>
      </c>
      <c r="AU137" s="24" t="s">
        <v>88</v>
      </c>
      <c r="AY137" s="24" t="s">
        <v>161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24" t="s">
        <v>85</v>
      </c>
      <c r="BK137" s="174">
        <f>ROUND(I137*H137,2)</f>
        <v>0</v>
      </c>
      <c r="BL137" s="24" t="s">
        <v>160</v>
      </c>
      <c r="BM137" s="24" t="s">
        <v>1631</v>
      </c>
    </row>
    <row r="138" spans="2:65" s="1" customFormat="1" ht="60">
      <c r="B138" s="42"/>
      <c r="C138" s="64"/>
      <c r="D138" s="175" t="s">
        <v>163</v>
      </c>
      <c r="E138" s="64"/>
      <c r="F138" s="176" t="s">
        <v>1632</v>
      </c>
      <c r="G138" s="64"/>
      <c r="H138" s="64"/>
      <c r="I138" s="150"/>
      <c r="J138" s="64"/>
      <c r="K138" s="64"/>
      <c r="L138" s="62"/>
      <c r="M138" s="210"/>
      <c r="N138" s="43"/>
      <c r="O138" s="43"/>
      <c r="P138" s="43"/>
      <c r="Q138" s="43"/>
      <c r="R138" s="43"/>
      <c r="S138" s="43"/>
      <c r="T138" s="79"/>
      <c r="AT138" s="24" t="s">
        <v>163</v>
      </c>
      <c r="AU138" s="24" t="s">
        <v>88</v>
      </c>
    </row>
    <row r="139" spans="2:65" s="11" customFormat="1" ht="12">
      <c r="B139" s="211"/>
      <c r="C139" s="212"/>
      <c r="D139" s="175" t="s">
        <v>185</v>
      </c>
      <c r="E139" s="212"/>
      <c r="F139" s="214" t="s">
        <v>1633</v>
      </c>
      <c r="G139" s="212"/>
      <c r="H139" s="215">
        <v>0.51600000000000001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185</v>
      </c>
      <c r="AU139" s="221" t="s">
        <v>88</v>
      </c>
      <c r="AV139" s="11" t="s">
        <v>88</v>
      </c>
      <c r="AW139" s="11" t="s">
        <v>6</v>
      </c>
      <c r="AX139" s="11" t="s">
        <v>85</v>
      </c>
      <c r="AY139" s="221" t="s">
        <v>161</v>
      </c>
    </row>
    <row r="140" spans="2:65" s="1" customFormat="1" ht="16.5" customHeight="1">
      <c r="B140" s="42"/>
      <c r="C140" s="163" t="s">
        <v>440</v>
      </c>
      <c r="D140" s="163" t="s">
        <v>156</v>
      </c>
      <c r="E140" s="164" t="s">
        <v>1634</v>
      </c>
      <c r="F140" s="165" t="s">
        <v>1635</v>
      </c>
      <c r="G140" s="166" t="s">
        <v>237</v>
      </c>
      <c r="H140" s="167">
        <v>12</v>
      </c>
      <c r="I140" s="168"/>
      <c r="J140" s="169">
        <f>ROUND(I140*H140,2)</f>
        <v>0</v>
      </c>
      <c r="K140" s="165" t="s">
        <v>178</v>
      </c>
      <c r="L140" s="62"/>
      <c r="M140" s="170" t="s">
        <v>32</v>
      </c>
      <c r="N140" s="171" t="s">
        <v>48</v>
      </c>
      <c r="O140" s="43"/>
      <c r="P140" s="172">
        <f>O140*H140</f>
        <v>0</v>
      </c>
      <c r="Q140" s="172">
        <v>3.6999999999999999E-4</v>
      </c>
      <c r="R140" s="172">
        <f>Q140*H140</f>
        <v>4.4399999999999995E-3</v>
      </c>
      <c r="S140" s="172">
        <v>0.06</v>
      </c>
      <c r="T140" s="173">
        <f>S140*H140</f>
        <v>0.72</v>
      </c>
      <c r="AR140" s="24" t="s">
        <v>160</v>
      </c>
      <c r="AT140" s="24" t="s">
        <v>156</v>
      </c>
      <c r="AU140" s="24" t="s">
        <v>88</v>
      </c>
      <c r="AY140" s="24" t="s">
        <v>161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24" t="s">
        <v>85</v>
      </c>
      <c r="BK140" s="174">
        <f>ROUND(I140*H140,2)</f>
        <v>0</v>
      </c>
      <c r="BL140" s="24" t="s">
        <v>160</v>
      </c>
      <c r="BM140" s="24" t="s">
        <v>1636</v>
      </c>
    </row>
    <row r="141" spans="2:65" s="1" customFormat="1" ht="24">
      <c r="B141" s="42"/>
      <c r="C141" s="64"/>
      <c r="D141" s="175" t="s">
        <v>163</v>
      </c>
      <c r="E141" s="64"/>
      <c r="F141" s="176" t="s">
        <v>1637</v>
      </c>
      <c r="G141" s="64"/>
      <c r="H141" s="64"/>
      <c r="I141" s="150"/>
      <c r="J141" s="64"/>
      <c r="K141" s="64"/>
      <c r="L141" s="62"/>
      <c r="M141" s="210"/>
      <c r="N141" s="43"/>
      <c r="O141" s="43"/>
      <c r="P141" s="43"/>
      <c r="Q141" s="43"/>
      <c r="R141" s="43"/>
      <c r="S141" s="43"/>
      <c r="T141" s="79"/>
      <c r="AT141" s="24" t="s">
        <v>163</v>
      </c>
      <c r="AU141" s="24" t="s">
        <v>88</v>
      </c>
    </row>
    <row r="142" spans="2:65" s="1" customFormat="1" ht="16.5" customHeight="1">
      <c r="B142" s="42"/>
      <c r="C142" s="163" t="s">
        <v>516</v>
      </c>
      <c r="D142" s="163" t="s">
        <v>156</v>
      </c>
      <c r="E142" s="164" t="s">
        <v>1638</v>
      </c>
      <c r="F142" s="165" t="s">
        <v>1639</v>
      </c>
      <c r="G142" s="166" t="s">
        <v>248</v>
      </c>
      <c r="H142" s="167">
        <v>0.03</v>
      </c>
      <c r="I142" s="168"/>
      <c r="J142" s="169">
        <f>ROUND(I142*H142,2)</f>
        <v>0</v>
      </c>
      <c r="K142" s="165" t="s">
        <v>178</v>
      </c>
      <c r="L142" s="62"/>
      <c r="M142" s="170" t="s">
        <v>32</v>
      </c>
      <c r="N142" s="171" t="s">
        <v>48</v>
      </c>
      <c r="O142" s="43"/>
      <c r="P142" s="172">
        <f>O142*H142</f>
        <v>0</v>
      </c>
      <c r="Q142" s="172">
        <v>0.62473999999999996</v>
      </c>
      <c r="R142" s="172">
        <f>Q142*H142</f>
        <v>1.8742199999999997E-2</v>
      </c>
      <c r="S142" s="172">
        <v>0</v>
      </c>
      <c r="T142" s="173">
        <f>S142*H142</f>
        <v>0</v>
      </c>
      <c r="AR142" s="24" t="s">
        <v>160</v>
      </c>
      <c r="AT142" s="24" t="s">
        <v>156</v>
      </c>
      <c r="AU142" s="24" t="s">
        <v>88</v>
      </c>
      <c r="AY142" s="24" t="s">
        <v>161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24" t="s">
        <v>85</v>
      </c>
      <c r="BK142" s="174">
        <f>ROUND(I142*H142,2)</f>
        <v>0</v>
      </c>
      <c r="BL142" s="24" t="s">
        <v>160</v>
      </c>
      <c r="BM142" s="24" t="s">
        <v>1640</v>
      </c>
    </row>
    <row r="143" spans="2:65" s="1" customFormat="1" ht="24">
      <c r="B143" s="42"/>
      <c r="C143" s="64"/>
      <c r="D143" s="175" t="s">
        <v>163</v>
      </c>
      <c r="E143" s="64"/>
      <c r="F143" s="176" t="s">
        <v>1641</v>
      </c>
      <c r="G143" s="64"/>
      <c r="H143" s="64"/>
      <c r="I143" s="150"/>
      <c r="J143" s="64"/>
      <c r="K143" s="64"/>
      <c r="L143" s="62"/>
      <c r="M143" s="210"/>
      <c r="N143" s="43"/>
      <c r="O143" s="43"/>
      <c r="P143" s="43"/>
      <c r="Q143" s="43"/>
      <c r="R143" s="43"/>
      <c r="S143" s="43"/>
      <c r="T143" s="79"/>
      <c r="AT143" s="24" t="s">
        <v>163</v>
      </c>
      <c r="AU143" s="24" t="s">
        <v>88</v>
      </c>
    </row>
    <row r="144" spans="2:65" s="11" customFormat="1" ht="12">
      <c r="B144" s="211"/>
      <c r="C144" s="212"/>
      <c r="D144" s="175" t="s">
        <v>185</v>
      </c>
      <c r="E144" s="213" t="s">
        <v>32</v>
      </c>
      <c r="F144" s="214" t="s">
        <v>1642</v>
      </c>
      <c r="G144" s="212"/>
      <c r="H144" s="215">
        <v>0.03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185</v>
      </c>
      <c r="AU144" s="221" t="s">
        <v>88</v>
      </c>
      <c r="AV144" s="11" t="s">
        <v>88</v>
      </c>
      <c r="AW144" s="11" t="s">
        <v>41</v>
      </c>
      <c r="AX144" s="11" t="s">
        <v>85</v>
      </c>
      <c r="AY144" s="221" t="s">
        <v>161</v>
      </c>
    </row>
    <row r="145" spans="2:65" s="10" customFormat="1" ht="29.85" customHeight="1">
      <c r="B145" s="194"/>
      <c r="C145" s="195"/>
      <c r="D145" s="196" t="s">
        <v>76</v>
      </c>
      <c r="E145" s="208" t="s">
        <v>203</v>
      </c>
      <c r="F145" s="208" t="s">
        <v>241</v>
      </c>
      <c r="G145" s="195"/>
      <c r="H145" s="195"/>
      <c r="I145" s="198"/>
      <c r="J145" s="209">
        <f>BK145</f>
        <v>0</v>
      </c>
      <c r="K145" s="195"/>
      <c r="L145" s="200"/>
      <c r="M145" s="201"/>
      <c r="N145" s="202"/>
      <c r="O145" s="202"/>
      <c r="P145" s="203">
        <f>SUM(P146:P148)</f>
        <v>0</v>
      </c>
      <c r="Q145" s="202"/>
      <c r="R145" s="203">
        <f>SUM(R146:R148)</f>
        <v>0</v>
      </c>
      <c r="S145" s="202"/>
      <c r="T145" s="204">
        <f>SUM(T146:T148)</f>
        <v>0</v>
      </c>
      <c r="AR145" s="205" t="s">
        <v>85</v>
      </c>
      <c r="AT145" s="206" t="s">
        <v>76</v>
      </c>
      <c r="AU145" s="206" t="s">
        <v>85</v>
      </c>
      <c r="AY145" s="205" t="s">
        <v>161</v>
      </c>
      <c r="BK145" s="207">
        <f>SUM(BK146:BK148)</f>
        <v>0</v>
      </c>
    </row>
    <row r="146" spans="2:65" s="1" customFormat="1" ht="16.5" customHeight="1">
      <c r="B146" s="42"/>
      <c r="C146" s="163" t="s">
        <v>445</v>
      </c>
      <c r="D146" s="163" t="s">
        <v>156</v>
      </c>
      <c r="E146" s="164" t="s">
        <v>1643</v>
      </c>
      <c r="F146" s="165" t="s">
        <v>1644</v>
      </c>
      <c r="G146" s="166" t="s">
        <v>237</v>
      </c>
      <c r="H146" s="167">
        <v>47.25</v>
      </c>
      <c r="I146" s="168"/>
      <c r="J146" s="169">
        <f>ROUND(I146*H146,2)</f>
        <v>0</v>
      </c>
      <c r="K146" s="165" t="s">
        <v>178</v>
      </c>
      <c r="L146" s="62"/>
      <c r="M146" s="170" t="s">
        <v>32</v>
      </c>
      <c r="N146" s="171" t="s">
        <v>48</v>
      </c>
      <c r="O146" s="43"/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AR146" s="24" t="s">
        <v>160</v>
      </c>
      <c r="AT146" s="24" t="s">
        <v>156</v>
      </c>
      <c r="AU146" s="24" t="s">
        <v>88</v>
      </c>
      <c r="AY146" s="24" t="s">
        <v>161</v>
      </c>
      <c r="BE146" s="174">
        <f>IF(N146="základní",J146,0)</f>
        <v>0</v>
      </c>
      <c r="BF146" s="174">
        <f>IF(N146="snížená",J146,0)</f>
        <v>0</v>
      </c>
      <c r="BG146" s="174">
        <f>IF(N146="zákl. přenesená",J146,0)</f>
        <v>0</v>
      </c>
      <c r="BH146" s="174">
        <f>IF(N146="sníž. přenesená",J146,0)</f>
        <v>0</v>
      </c>
      <c r="BI146" s="174">
        <f>IF(N146="nulová",J146,0)</f>
        <v>0</v>
      </c>
      <c r="BJ146" s="24" t="s">
        <v>85</v>
      </c>
      <c r="BK146" s="174">
        <f>ROUND(I146*H146,2)</f>
        <v>0</v>
      </c>
      <c r="BL146" s="24" t="s">
        <v>160</v>
      </c>
      <c r="BM146" s="24" t="s">
        <v>1645</v>
      </c>
    </row>
    <row r="147" spans="2:65" s="1" customFormat="1" ht="24">
      <c r="B147" s="42"/>
      <c r="C147" s="64"/>
      <c r="D147" s="175" t="s">
        <v>163</v>
      </c>
      <c r="E147" s="64"/>
      <c r="F147" s="176" t="s">
        <v>1646</v>
      </c>
      <c r="G147" s="64"/>
      <c r="H147" s="64"/>
      <c r="I147" s="150"/>
      <c r="J147" s="64"/>
      <c r="K147" s="64"/>
      <c r="L147" s="62"/>
      <c r="M147" s="210"/>
      <c r="N147" s="43"/>
      <c r="O147" s="43"/>
      <c r="P147" s="43"/>
      <c r="Q147" s="43"/>
      <c r="R147" s="43"/>
      <c r="S147" s="43"/>
      <c r="T147" s="79"/>
      <c r="AT147" s="24" t="s">
        <v>163</v>
      </c>
      <c r="AU147" s="24" t="s">
        <v>88</v>
      </c>
    </row>
    <row r="148" spans="2:65" s="11" customFormat="1" ht="12">
      <c r="B148" s="211"/>
      <c r="C148" s="212"/>
      <c r="D148" s="175" t="s">
        <v>185</v>
      </c>
      <c r="E148" s="213" t="s">
        <v>32</v>
      </c>
      <c r="F148" s="214" t="s">
        <v>1598</v>
      </c>
      <c r="G148" s="212"/>
      <c r="H148" s="215">
        <v>47.25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185</v>
      </c>
      <c r="AU148" s="221" t="s">
        <v>88</v>
      </c>
      <c r="AV148" s="11" t="s">
        <v>88</v>
      </c>
      <c r="AW148" s="11" t="s">
        <v>41</v>
      </c>
      <c r="AX148" s="11" t="s">
        <v>85</v>
      </c>
      <c r="AY148" s="221" t="s">
        <v>161</v>
      </c>
    </row>
    <row r="149" spans="2:65" s="10" customFormat="1" ht="29.85" customHeight="1">
      <c r="B149" s="194"/>
      <c r="C149" s="195"/>
      <c r="D149" s="196" t="s">
        <v>76</v>
      </c>
      <c r="E149" s="208" t="s">
        <v>173</v>
      </c>
      <c r="F149" s="208" t="s">
        <v>174</v>
      </c>
      <c r="G149" s="195"/>
      <c r="H149" s="195"/>
      <c r="I149" s="198"/>
      <c r="J149" s="209">
        <f>BK149</f>
        <v>0</v>
      </c>
      <c r="K149" s="195"/>
      <c r="L149" s="200"/>
      <c r="M149" s="201"/>
      <c r="N149" s="202"/>
      <c r="O149" s="202"/>
      <c r="P149" s="203">
        <f>SUM(P150:P159)</f>
        <v>0</v>
      </c>
      <c r="Q149" s="202"/>
      <c r="R149" s="203">
        <f>SUM(R150:R159)</f>
        <v>1.2800000000000001E-3</v>
      </c>
      <c r="S149" s="202"/>
      <c r="T149" s="204">
        <f>SUM(T150:T159)</f>
        <v>1.6949999999999996E-2</v>
      </c>
      <c r="AR149" s="205" t="s">
        <v>85</v>
      </c>
      <c r="AT149" s="206" t="s">
        <v>76</v>
      </c>
      <c r="AU149" s="206" t="s">
        <v>85</v>
      </c>
      <c r="AY149" s="205" t="s">
        <v>161</v>
      </c>
      <c r="BK149" s="207">
        <f>SUM(BK150:BK159)</f>
        <v>0</v>
      </c>
    </row>
    <row r="150" spans="2:65" s="1" customFormat="1" ht="16.5" customHeight="1">
      <c r="B150" s="42"/>
      <c r="C150" s="163" t="s">
        <v>457</v>
      </c>
      <c r="D150" s="163" t="s">
        <v>156</v>
      </c>
      <c r="E150" s="164" t="s">
        <v>1647</v>
      </c>
      <c r="F150" s="165" t="s">
        <v>1648</v>
      </c>
      <c r="G150" s="166" t="s">
        <v>237</v>
      </c>
      <c r="H150" s="167">
        <v>3.75</v>
      </c>
      <c r="I150" s="168"/>
      <c r="J150" s="169">
        <f>ROUND(I150*H150,2)</f>
        <v>0</v>
      </c>
      <c r="K150" s="165" t="s">
        <v>178</v>
      </c>
      <c r="L150" s="62"/>
      <c r="M150" s="170" t="s">
        <v>32</v>
      </c>
      <c r="N150" s="171" t="s">
        <v>48</v>
      </c>
      <c r="O150" s="43"/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AR150" s="24" t="s">
        <v>160</v>
      </c>
      <c r="AT150" s="24" t="s">
        <v>156</v>
      </c>
      <c r="AU150" s="24" t="s">
        <v>88</v>
      </c>
      <c r="AY150" s="24" t="s">
        <v>161</v>
      </c>
      <c r="BE150" s="174">
        <f>IF(N150="základní",J150,0)</f>
        <v>0</v>
      </c>
      <c r="BF150" s="174">
        <f>IF(N150="snížená",J150,0)</f>
        <v>0</v>
      </c>
      <c r="BG150" s="174">
        <f>IF(N150="zákl. přenesená",J150,0)</f>
        <v>0</v>
      </c>
      <c r="BH150" s="174">
        <f>IF(N150="sníž. přenesená",J150,0)</f>
        <v>0</v>
      </c>
      <c r="BI150" s="174">
        <f>IF(N150="nulová",J150,0)</f>
        <v>0</v>
      </c>
      <c r="BJ150" s="24" t="s">
        <v>85</v>
      </c>
      <c r="BK150" s="174">
        <f>ROUND(I150*H150,2)</f>
        <v>0</v>
      </c>
      <c r="BL150" s="24" t="s">
        <v>160</v>
      </c>
      <c r="BM150" s="24" t="s">
        <v>1649</v>
      </c>
    </row>
    <row r="151" spans="2:65" s="11" customFormat="1" ht="12">
      <c r="B151" s="211"/>
      <c r="C151" s="212"/>
      <c r="D151" s="175" t="s">
        <v>185</v>
      </c>
      <c r="E151" s="213" t="s">
        <v>32</v>
      </c>
      <c r="F151" s="214" t="s">
        <v>1650</v>
      </c>
      <c r="G151" s="212"/>
      <c r="H151" s="215">
        <v>3.75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185</v>
      </c>
      <c r="AU151" s="221" t="s">
        <v>88</v>
      </c>
      <c r="AV151" s="11" t="s">
        <v>88</v>
      </c>
      <c r="AW151" s="11" t="s">
        <v>41</v>
      </c>
      <c r="AX151" s="11" t="s">
        <v>85</v>
      </c>
      <c r="AY151" s="221" t="s">
        <v>161</v>
      </c>
    </row>
    <row r="152" spans="2:65" s="1" customFormat="1" ht="25.5" customHeight="1">
      <c r="B152" s="42"/>
      <c r="C152" s="163" t="s">
        <v>463</v>
      </c>
      <c r="D152" s="163" t="s">
        <v>156</v>
      </c>
      <c r="E152" s="164" t="s">
        <v>1651</v>
      </c>
      <c r="F152" s="165" t="s">
        <v>1652</v>
      </c>
      <c r="G152" s="166" t="s">
        <v>237</v>
      </c>
      <c r="H152" s="167">
        <v>2737.5</v>
      </c>
      <c r="I152" s="168"/>
      <c r="J152" s="169">
        <f>ROUND(I152*H152,2)</f>
        <v>0</v>
      </c>
      <c r="K152" s="165" t="s">
        <v>178</v>
      </c>
      <c r="L152" s="62"/>
      <c r="M152" s="170" t="s">
        <v>32</v>
      </c>
      <c r="N152" s="171" t="s">
        <v>48</v>
      </c>
      <c r="O152" s="43"/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AR152" s="24" t="s">
        <v>160</v>
      </c>
      <c r="AT152" s="24" t="s">
        <v>156</v>
      </c>
      <c r="AU152" s="24" t="s">
        <v>88</v>
      </c>
      <c r="AY152" s="24" t="s">
        <v>161</v>
      </c>
      <c r="BE152" s="174">
        <f>IF(N152="základní",J152,0)</f>
        <v>0</v>
      </c>
      <c r="BF152" s="174">
        <f>IF(N152="snížená",J152,0)</f>
        <v>0</v>
      </c>
      <c r="BG152" s="174">
        <f>IF(N152="zákl. přenesená",J152,0)</f>
        <v>0</v>
      </c>
      <c r="BH152" s="174">
        <f>IF(N152="sníž. přenesená",J152,0)</f>
        <v>0</v>
      </c>
      <c r="BI152" s="174">
        <f>IF(N152="nulová",J152,0)</f>
        <v>0</v>
      </c>
      <c r="BJ152" s="24" t="s">
        <v>85</v>
      </c>
      <c r="BK152" s="174">
        <f>ROUND(I152*H152,2)</f>
        <v>0</v>
      </c>
      <c r="BL152" s="24" t="s">
        <v>160</v>
      </c>
      <c r="BM152" s="24" t="s">
        <v>1653</v>
      </c>
    </row>
    <row r="153" spans="2:65" s="11" customFormat="1" ht="12">
      <c r="B153" s="211"/>
      <c r="C153" s="212"/>
      <c r="D153" s="175" t="s">
        <v>185</v>
      </c>
      <c r="E153" s="213" t="s">
        <v>32</v>
      </c>
      <c r="F153" s="214" t="s">
        <v>1654</v>
      </c>
      <c r="G153" s="212"/>
      <c r="H153" s="215">
        <v>2737.5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185</v>
      </c>
      <c r="AU153" s="221" t="s">
        <v>88</v>
      </c>
      <c r="AV153" s="11" t="s">
        <v>88</v>
      </c>
      <c r="AW153" s="11" t="s">
        <v>41</v>
      </c>
      <c r="AX153" s="11" t="s">
        <v>85</v>
      </c>
      <c r="AY153" s="221" t="s">
        <v>161</v>
      </c>
    </row>
    <row r="154" spans="2:65" s="1" customFormat="1" ht="16.5" customHeight="1">
      <c r="B154" s="42"/>
      <c r="C154" s="163" t="s">
        <v>469</v>
      </c>
      <c r="D154" s="163" t="s">
        <v>156</v>
      </c>
      <c r="E154" s="164" t="s">
        <v>1655</v>
      </c>
      <c r="F154" s="165" t="s">
        <v>1656</v>
      </c>
      <c r="G154" s="166" t="s">
        <v>237</v>
      </c>
      <c r="H154" s="167">
        <v>3.75</v>
      </c>
      <c r="I154" s="168"/>
      <c r="J154" s="169">
        <f>ROUND(I154*H154,2)</f>
        <v>0</v>
      </c>
      <c r="K154" s="165" t="s">
        <v>178</v>
      </c>
      <c r="L154" s="62"/>
      <c r="M154" s="170" t="s">
        <v>32</v>
      </c>
      <c r="N154" s="171" t="s">
        <v>48</v>
      </c>
      <c r="O154" s="43"/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AR154" s="24" t="s">
        <v>160</v>
      </c>
      <c r="AT154" s="24" t="s">
        <v>156</v>
      </c>
      <c r="AU154" s="24" t="s">
        <v>88</v>
      </c>
      <c r="AY154" s="24" t="s">
        <v>161</v>
      </c>
      <c r="BE154" s="174">
        <f>IF(N154="základní",J154,0)</f>
        <v>0</v>
      </c>
      <c r="BF154" s="174">
        <f>IF(N154="snížená",J154,0)</f>
        <v>0</v>
      </c>
      <c r="BG154" s="174">
        <f>IF(N154="zákl. přenesená",J154,0)</f>
        <v>0</v>
      </c>
      <c r="BH154" s="174">
        <f>IF(N154="sníž. přenesená",J154,0)</f>
        <v>0</v>
      </c>
      <c r="BI154" s="174">
        <f>IF(N154="nulová",J154,0)</f>
        <v>0</v>
      </c>
      <c r="BJ154" s="24" t="s">
        <v>85</v>
      </c>
      <c r="BK154" s="174">
        <f>ROUND(I154*H154,2)</f>
        <v>0</v>
      </c>
      <c r="BL154" s="24" t="s">
        <v>160</v>
      </c>
      <c r="BM154" s="24" t="s">
        <v>1657</v>
      </c>
    </row>
    <row r="155" spans="2:65" s="1" customFormat="1" ht="24">
      <c r="B155" s="42"/>
      <c r="C155" s="64"/>
      <c r="D155" s="175" t="s">
        <v>163</v>
      </c>
      <c r="E155" s="64"/>
      <c r="F155" s="176" t="s">
        <v>1637</v>
      </c>
      <c r="G155" s="64"/>
      <c r="H155" s="64"/>
      <c r="I155" s="150"/>
      <c r="J155" s="64"/>
      <c r="K155" s="64"/>
      <c r="L155" s="62"/>
      <c r="M155" s="210"/>
      <c r="N155" s="43"/>
      <c r="O155" s="43"/>
      <c r="P155" s="43"/>
      <c r="Q155" s="43"/>
      <c r="R155" s="43"/>
      <c r="S155" s="43"/>
      <c r="T155" s="79"/>
      <c r="AT155" s="24" t="s">
        <v>163</v>
      </c>
      <c r="AU155" s="24" t="s">
        <v>88</v>
      </c>
    </row>
    <row r="156" spans="2:65" s="1" customFormat="1" ht="16.5" customHeight="1">
      <c r="B156" s="42"/>
      <c r="C156" s="163" t="s">
        <v>522</v>
      </c>
      <c r="D156" s="163" t="s">
        <v>156</v>
      </c>
      <c r="E156" s="164" t="s">
        <v>1658</v>
      </c>
      <c r="F156" s="165" t="s">
        <v>1659</v>
      </c>
      <c r="G156" s="166" t="s">
        <v>248</v>
      </c>
      <c r="H156" s="167">
        <v>0.03</v>
      </c>
      <c r="I156" s="168"/>
      <c r="J156" s="169">
        <f>ROUND(I156*H156,2)</f>
        <v>0</v>
      </c>
      <c r="K156" s="165" t="s">
        <v>178</v>
      </c>
      <c r="L156" s="62"/>
      <c r="M156" s="170" t="s">
        <v>32</v>
      </c>
      <c r="N156" s="171" t="s">
        <v>48</v>
      </c>
      <c r="O156" s="43"/>
      <c r="P156" s="172">
        <f>O156*H156</f>
        <v>0</v>
      </c>
      <c r="Q156" s="172">
        <v>0</v>
      </c>
      <c r="R156" s="172">
        <f>Q156*H156</f>
        <v>0</v>
      </c>
      <c r="S156" s="172">
        <v>0.56499999999999995</v>
      </c>
      <c r="T156" s="173">
        <f>S156*H156</f>
        <v>1.6949999999999996E-2</v>
      </c>
      <c r="AR156" s="24" t="s">
        <v>160</v>
      </c>
      <c r="AT156" s="24" t="s">
        <v>156</v>
      </c>
      <c r="AU156" s="24" t="s">
        <v>88</v>
      </c>
      <c r="AY156" s="24" t="s">
        <v>161</v>
      </c>
      <c r="BE156" s="174">
        <f>IF(N156="základní",J156,0)</f>
        <v>0</v>
      </c>
      <c r="BF156" s="174">
        <f>IF(N156="snížená",J156,0)</f>
        <v>0</v>
      </c>
      <c r="BG156" s="174">
        <f>IF(N156="zákl. přenesená",J156,0)</f>
        <v>0</v>
      </c>
      <c r="BH156" s="174">
        <f>IF(N156="sníž. přenesená",J156,0)</f>
        <v>0</v>
      </c>
      <c r="BI156" s="174">
        <f>IF(N156="nulová",J156,0)</f>
        <v>0</v>
      </c>
      <c r="BJ156" s="24" t="s">
        <v>85</v>
      </c>
      <c r="BK156" s="174">
        <f>ROUND(I156*H156,2)</f>
        <v>0</v>
      </c>
      <c r="BL156" s="24" t="s">
        <v>160</v>
      </c>
      <c r="BM156" s="24" t="s">
        <v>1660</v>
      </c>
    </row>
    <row r="157" spans="2:65" s="1" customFormat="1" ht="36">
      <c r="B157" s="42"/>
      <c r="C157" s="64"/>
      <c r="D157" s="175" t="s">
        <v>163</v>
      </c>
      <c r="E157" s="64"/>
      <c r="F157" s="176" t="s">
        <v>1661</v>
      </c>
      <c r="G157" s="64"/>
      <c r="H157" s="64"/>
      <c r="I157" s="150"/>
      <c r="J157" s="64"/>
      <c r="K157" s="64"/>
      <c r="L157" s="62"/>
      <c r="M157" s="210"/>
      <c r="N157" s="43"/>
      <c r="O157" s="43"/>
      <c r="P157" s="43"/>
      <c r="Q157" s="43"/>
      <c r="R157" s="43"/>
      <c r="S157" s="43"/>
      <c r="T157" s="79"/>
      <c r="AT157" s="24" t="s">
        <v>163</v>
      </c>
      <c r="AU157" s="24" t="s">
        <v>88</v>
      </c>
    </row>
    <row r="158" spans="2:65" s="1" customFormat="1" ht="16.5" customHeight="1">
      <c r="B158" s="42"/>
      <c r="C158" s="163" t="s">
        <v>474</v>
      </c>
      <c r="D158" s="163" t="s">
        <v>156</v>
      </c>
      <c r="E158" s="164" t="s">
        <v>1662</v>
      </c>
      <c r="F158" s="165" t="s">
        <v>1261</v>
      </c>
      <c r="G158" s="166" t="s">
        <v>177</v>
      </c>
      <c r="H158" s="167">
        <v>16</v>
      </c>
      <c r="I158" s="168"/>
      <c r="J158" s="169">
        <f>ROUND(I158*H158,2)</f>
        <v>0</v>
      </c>
      <c r="K158" s="165" t="s">
        <v>32</v>
      </c>
      <c r="L158" s="62"/>
      <c r="M158" s="170" t="s">
        <v>32</v>
      </c>
      <c r="N158" s="171" t="s">
        <v>48</v>
      </c>
      <c r="O158" s="43"/>
      <c r="P158" s="172">
        <f>O158*H158</f>
        <v>0</v>
      </c>
      <c r="Q158" s="172">
        <v>8.0000000000000007E-5</v>
      </c>
      <c r="R158" s="172">
        <f>Q158*H158</f>
        <v>1.2800000000000001E-3</v>
      </c>
      <c r="S158" s="172">
        <v>0</v>
      </c>
      <c r="T158" s="173">
        <f>S158*H158</f>
        <v>0</v>
      </c>
      <c r="AR158" s="24" t="s">
        <v>160</v>
      </c>
      <c r="AT158" s="24" t="s">
        <v>156</v>
      </c>
      <c r="AU158" s="24" t="s">
        <v>88</v>
      </c>
      <c r="AY158" s="24" t="s">
        <v>161</v>
      </c>
      <c r="BE158" s="174">
        <f>IF(N158="základní",J158,0)</f>
        <v>0</v>
      </c>
      <c r="BF158" s="174">
        <f>IF(N158="snížená",J158,0)</f>
        <v>0</v>
      </c>
      <c r="BG158" s="174">
        <f>IF(N158="zákl. přenesená",J158,0)</f>
        <v>0</v>
      </c>
      <c r="BH158" s="174">
        <f>IF(N158="sníž. přenesená",J158,0)</f>
        <v>0</v>
      </c>
      <c r="BI158" s="174">
        <f>IF(N158="nulová",J158,0)</f>
        <v>0</v>
      </c>
      <c r="BJ158" s="24" t="s">
        <v>85</v>
      </c>
      <c r="BK158" s="174">
        <f>ROUND(I158*H158,2)</f>
        <v>0</v>
      </c>
      <c r="BL158" s="24" t="s">
        <v>160</v>
      </c>
      <c r="BM158" s="24" t="s">
        <v>1663</v>
      </c>
    </row>
    <row r="159" spans="2:65" s="1" customFormat="1" ht="36">
      <c r="B159" s="42"/>
      <c r="C159" s="64"/>
      <c r="D159" s="175" t="s">
        <v>163</v>
      </c>
      <c r="E159" s="64"/>
      <c r="F159" s="176" t="s">
        <v>1664</v>
      </c>
      <c r="G159" s="64"/>
      <c r="H159" s="64"/>
      <c r="I159" s="150"/>
      <c r="J159" s="64"/>
      <c r="K159" s="64"/>
      <c r="L159" s="62"/>
      <c r="M159" s="210"/>
      <c r="N159" s="43"/>
      <c r="O159" s="43"/>
      <c r="P159" s="43"/>
      <c r="Q159" s="43"/>
      <c r="R159" s="43"/>
      <c r="S159" s="43"/>
      <c r="T159" s="79"/>
      <c r="AT159" s="24" t="s">
        <v>163</v>
      </c>
      <c r="AU159" s="24" t="s">
        <v>88</v>
      </c>
    </row>
    <row r="160" spans="2:65" s="10" customFormat="1" ht="29.85" customHeight="1">
      <c r="B160" s="194"/>
      <c r="C160" s="195"/>
      <c r="D160" s="196" t="s">
        <v>76</v>
      </c>
      <c r="E160" s="208" t="s">
        <v>293</v>
      </c>
      <c r="F160" s="208" t="s">
        <v>294</v>
      </c>
      <c r="G160" s="195"/>
      <c r="H160" s="195"/>
      <c r="I160" s="198"/>
      <c r="J160" s="209">
        <f>BK160</f>
        <v>0</v>
      </c>
      <c r="K160" s="195"/>
      <c r="L160" s="200"/>
      <c r="M160" s="201"/>
      <c r="N160" s="202"/>
      <c r="O160" s="202"/>
      <c r="P160" s="203">
        <f>SUM(P161:P166)</f>
        <v>0</v>
      </c>
      <c r="Q160" s="202"/>
      <c r="R160" s="203">
        <f>SUM(R161:R166)</f>
        <v>0</v>
      </c>
      <c r="S160" s="202"/>
      <c r="T160" s="204">
        <f>SUM(T161:T166)</f>
        <v>0</v>
      </c>
      <c r="AR160" s="205" t="s">
        <v>85</v>
      </c>
      <c r="AT160" s="206" t="s">
        <v>76</v>
      </c>
      <c r="AU160" s="206" t="s">
        <v>85</v>
      </c>
      <c r="AY160" s="205" t="s">
        <v>161</v>
      </c>
      <c r="BK160" s="207">
        <f>SUM(BK161:BK166)</f>
        <v>0</v>
      </c>
    </row>
    <row r="161" spans="2:65" s="1" customFormat="1" ht="16.5" customHeight="1">
      <c r="B161" s="42"/>
      <c r="C161" s="163" t="s">
        <v>479</v>
      </c>
      <c r="D161" s="163" t="s">
        <v>156</v>
      </c>
      <c r="E161" s="164" t="s">
        <v>296</v>
      </c>
      <c r="F161" s="165" t="s">
        <v>297</v>
      </c>
      <c r="G161" s="166" t="s">
        <v>298</v>
      </c>
      <c r="H161" s="167">
        <v>18.777999999999999</v>
      </c>
      <c r="I161" s="168"/>
      <c r="J161" s="169">
        <f>ROUND(I161*H161,2)</f>
        <v>0</v>
      </c>
      <c r="K161" s="165" t="s">
        <v>178</v>
      </c>
      <c r="L161" s="62"/>
      <c r="M161" s="170" t="s">
        <v>32</v>
      </c>
      <c r="N161" s="171" t="s">
        <v>48</v>
      </c>
      <c r="O161" s="43"/>
      <c r="P161" s="172">
        <f>O161*H161</f>
        <v>0</v>
      </c>
      <c r="Q161" s="172">
        <v>0</v>
      </c>
      <c r="R161" s="172">
        <f>Q161*H161</f>
        <v>0</v>
      </c>
      <c r="S161" s="172">
        <v>0</v>
      </c>
      <c r="T161" s="173">
        <f>S161*H161</f>
        <v>0</v>
      </c>
      <c r="AR161" s="24" t="s">
        <v>160</v>
      </c>
      <c r="AT161" s="24" t="s">
        <v>156</v>
      </c>
      <c r="AU161" s="24" t="s">
        <v>88</v>
      </c>
      <c r="AY161" s="24" t="s">
        <v>161</v>
      </c>
      <c r="BE161" s="174">
        <f>IF(N161="základní",J161,0)</f>
        <v>0</v>
      </c>
      <c r="BF161" s="174">
        <f>IF(N161="snížená",J161,0)</f>
        <v>0</v>
      </c>
      <c r="BG161" s="174">
        <f>IF(N161="zákl. přenesená",J161,0)</f>
        <v>0</v>
      </c>
      <c r="BH161" s="174">
        <f>IF(N161="sníž. přenesená",J161,0)</f>
        <v>0</v>
      </c>
      <c r="BI161" s="174">
        <f>IF(N161="nulová",J161,0)</f>
        <v>0</v>
      </c>
      <c r="BJ161" s="24" t="s">
        <v>85</v>
      </c>
      <c r="BK161" s="174">
        <f>ROUND(I161*H161,2)</f>
        <v>0</v>
      </c>
      <c r="BL161" s="24" t="s">
        <v>160</v>
      </c>
      <c r="BM161" s="24" t="s">
        <v>1665</v>
      </c>
    </row>
    <row r="162" spans="2:65" s="1" customFormat="1" ht="36">
      <c r="B162" s="42"/>
      <c r="C162" s="64"/>
      <c r="D162" s="175" t="s">
        <v>163</v>
      </c>
      <c r="E162" s="64"/>
      <c r="F162" s="176" t="s">
        <v>1666</v>
      </c>
      <c r="G162" s="64"/>
      <c r="H162" s="64"/>
      <c r="I162" s="150"/>
      <c r="J162" s="64"/>
      <c r="K162" s="64"/>
      <c r="L162" s="62"/>
      <c r="M162" s="210"/>
      <c r="N162" s="43"/>
      <c r="O162" s="43"/>
      <c r="P162" s="43"/>
      <c r="Q162" s="43"/>
      <c r="R162" s="43"/>
      <c r="S162" s="43"/>
      <c r="T162" s="79"/>
      <c r="AT162" s="24" t="s">
        <v>163</v>
      </c>
      <c r="AU162" s="24" t="s">
        <v>88</v>
      </c>
    </row>
    <row r="163" spans="2:65" s="1" customFormat="1" ht="16.5" customHeight="1">
      <c r="B163" s="42"/>
      <c r="C163" s="163" t="s">
        <v>485</v>
      </c>
      <c r="D163" s="163" t="s">
        <v>156</v>
      </c>
      <c r="E163" s="164" t="s">
        <v>302</v>
      </c>
      <c r="F163" s="165" t="s">
        <v>303</v>
      </c>
      <c r="G163" s="166" t="s">
        <v>298</v>
      </c>
      <c r="H163" s="167">
        <v>370.76600000000002</v>
      </c>
      <c r="I163" s="168"/>
      <c r="J163" s="169">
        <f>ROUND(I163*H163,2)</f>
        <v>0</v>
      </c>
      <c r="K163" s="165" t="s">
        <v>178</v>
      </c>
      <c r="L163" s="62"/>
      <c r="M163" s="170" t="s">
        <v>32</v>
      </c>
      <c r="N163" s="171" t="s">
        <v>48</v>
      </c>
      <c r="O163" s="43"/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AR163" s="24" t="s">
        <v>160</v>
      </c>
      <c r="AT163" s="24" t="s">
        <v>156</v>
      </c>
      <c r="AU163" s="24" t="s">
        <v>88</v>
      </c>
      <c r="AY163" s="24" t="s">
        <v>161</v>
      </c>
      <c r="BE163" s="174">
        <f>IF(N163="základní",J163,0)</f>
        <v>0</v>
      </c>
      <c r="BF163" s="174">
        <f>IF(N163="snížená",J163,0)</f>
        <v>0</v>
      </c>
      <c r="BG163" s="174">
        <f>IF(N163="zákl. přenesená",J163,0)</f>
        <v>0</v>
      </c>
      <c r="BH163" s="174">
        <f>IF(N163="sníž. přenesená",J163,0)</f>
        <v>0</v>
      </c>
      <c r="BI163" s="174">
        <f>IF(N163="nulová",J163,0)</f>
        <v>0</v>
      </c>
      <c r="BJ163" s="24" t="s">
        <v>85</v>
      </c>
      <c r="BK163" s="174">
        <f>ROUND(I163*H163,2)</f>
        <v>0</v>
      </c>
      <c r="BL163" s="24" t="s">
        <v>160</v>
      </c>
      <c r="BM163" s="24" t="s">
        <v>1667</v>
      </c>
    </row>
    <row r="164" spans="2:65" s="1" customFormat="1" ht="24">
      <c r="B164" s="42"/>
      <c r="C164" s="64"/>
      <c r="D164" s="175" t="s">
        <v>163</v>
      </c>
      <c r="E164" s="64"/>
      <c r="F164" s="176" t="s">
        <v>1668</v>
      </c>
      <c r="G164" s="64"/>
      <c r="H164" s="64"/>
      <c r="I164" s="150"/>
      <c r="J164" s="64"/>
      <c r="K164" s="64"/>
      <c r="L164" s="62"/>
      <c r="M164" s="210"/>
      <c r="N164" s="43"/>
      <c r="O164" s="43"/>
      <c r="P164" s="43"/>
      <c r="Q164" s="43"/>
      <c r="R164" s="43"/>
      <c r="S164" s="43"/>
      <c r="T164" s="79"/>
      <c r="AT164" s="24" t="s">
        <v>163</v>
      </c>
      <c r="AU164" s="24" t="s">
        <v>88</v>
      </c>
    </row>
    <row r="165" spans="2:65" s="11" customFormat="1" ht="12">
      <c r="B165" s="211"/>
      <c r="C165" s="212"/>
      <c r="D165" s="175" t="s">
        <v>185</v>
      </c>
      <c r="E165" s="212"/>
      <c r="F165" s="214" t="s">
        <v>1669</v>
      </c>
      <c r="G165" s="212"/>
      <c r="H165" s="215">
        <v>370.76600000000002</v>
      </c>
      <c r="I165" s="216"/>
      <c r="J165" s="212"/>
      <c r="K165" s="212"/>
      <c r="L165" s="217"/>
      <c r="M165" s="218"/>
      <c r="N165" s="219"/>
      <c r="O165" s="219"/>
      <c r="P165" s="219"/>
      <c r="Q165" s="219"/>
      <c r="R165" s="219"/>
      <c r="S165" s="219"/>
      <c r="T165" s="220"/>
      <c r="AT165" s="221" t="s">
        <v>185</v>
      </c>
      <c r="AU165" s="221" t="s">
        <v>88</v>
      </c>
      <c r="AV165" s="11" t="s">
        <v>88</v>
      </c>
      <c r="AW165" s="11" t="s">
        <v>6</v>
      </c>
      <c r="AX165" s="11" t="s">
        <v>85</v>
      </c>
      <c r="AY165" s="221" t="s">
        <v>161</v>
      </c>
    </row>
    <row r="166" spans="2:65" s="1" customFormat="1" ht="16.5" customHeight="1">
      <c r="B166" s="42"/>
      <c r="C166" s="163" t="s">
        <v>499</v>
      </c>
      <c r="D166" s="163" t="s">
        <v>156</v>
      </c>
      <c r="E166" s="164" t="s">
        <v>307</v>
      </c>
      <c r="F166" s="165" t="s">
        <v>308</v>
      </c>
      <c r="G166" s="166" t="s">
        <v>298</v>
      </c>
      <c r="H166" s="167">
        <v>18.777999999999999</v>
      </c>
      <c r="I166" s="168"/>
      <c r="J166" s="169">
        <f>ROUND(I166*H166,2)</f>
        <v>0</v>
      </c>
      <c r="K166" s="165" t="s">
        <v>178</v>
      </c>
      <c r="L166" s="62"/>
      <c r="M166" s="170" t="s">
        <v>32</v>
      </c>
      <c r="N166" s="171" t="s">
        <v>48</v>
      </c>
      <c r="O166" s="43"/>
      <c r="P166" s="172">
        <f>O166*H166</f>
        <v>0</v>
      </c>
      <c r="Q166" s="172">
        <v>0</v>
      </c>
      <c r="R166" s="172">
        <f>Q166*H166</f>
        <v>0</v>
      </c>
      <c r="S166" s="172">
        <v>0</v>
      </c>
      <c r="T166" s="173">
        <f>S166*H166</f>
        <v>0</v>
      </c>
      <c r="AR166" s="24" t="s">
        <v>160</v>
      </c>
      <c r="AT166" s="24" t="s">
        <v>156</v>
      </c>
      <c r="AU166" s="24" t="s">
        <v>88</v>
      </c>
      <c r="AY166" s="24" t="s">
        <v>161</v>
      </c>
      <c r="BE166" s="174">
        <f>IF(N166="základní",J166,0)</f>
        <v>0</v>
      </c>
      <c r="BF166" s="174">
        <f>IF(N166="snížená",J166,0)</f>
        <v>0</v>
      </c>
      <c r="BG166" s="174">
        <f>IF(N166="zákl. přenesená",J166,0)</f>
        <v>0</v>
      </c>
      <c r="BH166" s="174">
        <f>IF(N166="sníž. přenesená",J166,0)</f>
        <v>0</v>
      </c>
      <c r="BI166" s="174">
        <f>IF(N166="nulová",J166,0)</f>
        <v>0</v>
      </c>
      <c r="BJ166" s="24" t="s">
        <v>85</v>
      </c>
      <c r="BK166" s="174">
        <f>ROUND(I166*H166,2)</f>
        <v>0</v>
      </c>
      <c r="BL166" s="24" t="s">
        <v>160</v>
      </c>
      <c r="BM166" s="24" t="s">
        <v>1670</v>
      </c>
    </row>
    <row r="167" spans="2:65" s="10" customFormat="1" ht="29.85" customHeight="1">
      <c r="B167" s="194"/>
      <c r="C167" s="195"/>
      <c r="D167" s="196" t="s">
        <v>76</v>
      </c>
      <c r="E167" s="208" t="s">
        <v>1320</v>
      </c>
      <c r="F167" s="208" t="s">
        <v>1321</v>
      </c>
      <c r="G167" s="195"/>
      <c r="H167" s="195"/>
      <c r="I167" s="198"/>
      <c r="J167" s="209">
        <f>BK167</f>
        <v>0</v>
      </c>
      <c r="K167" s="195"/>
      <c r="L167" s="200"/>
      <c r="M167" s="201"/>
      <c r="N167" s="202"/>
      <c r="O167" s="202"/>
      <c r="P167" s="203">
        <f>P168</f>
        <v>0</v>
      </c>
      <c r="Q167" s="202"/>
      <c r="R167" s="203">
        <f>R168</f>
        <v>0</v>
      </c>
      <c r="S167" s="202"/>
      <c r="T167" s="204">
        <f>T168</f>
        <v>0</v>
      </c>
      <c r="AR167" s="205" t="s">
        <v>85</v>
      </c>
      <c r="AT167" s="206" t="s">
        <v>76</v>
      </c>
      <c r="AU167" s="206" t="s">
        <v>85</v>
      </c>
      <c r="AY167" s="205" t="s">
        <v>161</v>
      </c>
      <c r="BK167" s="207">
        <f>BK168</f>
        <v>0</v>
      </c>
    </row>
    <row r="168" spans="2:65" s="1" customFormat="1" ht="25.5" customHeight="1">
      <c r="B168" s="42"/>
      <c r="C168" s="163" t="s">
        <v>511</v>
      </c>
      <c r="D168" s="163" t="s">
        <v>156</v>
      </c>
      <c r="E168" s="164" t="s">
        <v>1671</v>
      </c>
      <c r="F168" s="165" t="s">
        <v>1672</v>
      </c>
      <c r="G168" s="166" t="s">
        <v>298</v>
      </c>
      <c r="H168" s="167">
        <v>7.8360000000000003</v>
      </c>
      <c r="I168" s="168"/>
      <c r="J168" s="169">
        <f>ROUND(I168*H168,2)</f>
        <v>0</v>
      </c>
      <c r="K168" s="165" t="s">
        <v>178</v>
      </c>
      <c r="L168" s="62"/>
      <c r="M168" s="170" t="s">
        <v>32</v>
      </c>
      <c r="N168" s="265" t="s">
        <v>48</v>
      </c>
      <c r="O168" s="178"/>
      <c r="P168" s="266">
        <f>O168*H168</f>
        <v>0</v>
      </c>
      <c r="Q168" s="266">
        <v>0</v>
      </c>
      <c r="R168" s="266">
        <f>Q168*H168</f>
        <v>0</v>
      </c>
      <c r="S168" s="266">
        <v>0</v>
      </c>
      <c r="T168" s="267">
        <f>S168*H168</f>
        <v>0</v>
      </c>
      <c r="AR168" s="24" t="s">
        <v>160</v>
      </c>
      <c r="AT168" s="24" t="s">
        <v>156</v>
      </c>
      <c r="AU168" s="24" t="s">
        <v>88</v>
      </c>
      <c r="AY168" s="24" t="s">
        <v>161</v>
      </c>
      <c r="BE168" s="174">
        <f>IF(N168="základní",J168,0)</f>
        <v>0</v>
      </c>
      <c r="BF168" s="174">
        <f>IF(N168="snížená",J168,0)</f>
        <v>0</v>
      </c>
      <c r="BG168" s="174">
        <f>IF(N168="zákl. přenesená",J168,0)</f>
        <v>0</v>
      </c>
      <c r="BH168" s="174">
        <f>IF(N168="sníž. přenesená",J168,0)</f>
        <v>0</v>
      </c>
      <c r="BI168" s="174">
        <f>IF(N168="nulová",J168,0)</f>
        <v>0</v>
      </c>
      <c r="BJ168" s="24" t="s">
        <v>85</v>
      </c>
      <c r="BK168" s="174">
        <f>ROUND(I168*H168,2)</f>
        <v>0</v>
      </c>
      <c r="BL168" s="24" t="s">
        <v>160</v>
      </c>
      <c r="BM168" s="24" t="s">
        <v>1673</v>
      </c>
    </row>
    <row r="169" spans="2:65" s="1" customFormat="1" ht="6.9" customHeight="1">
      <c r="B169" s="57"/>
      <c r="C169" s="58"/>
      <c r="D169" s="58"/>
      <c r="E169" s="58"/>
      <c r="F169" s="58"/>
      <c r="G169" s="58"/>
      <c r="H169" s="58"/>
      <c r="I169" s="140"/>
      <c r="J169" s="58"/>
      <c r="K169" s="58"/>
      <c r="L169" s="62"/>
    </row>
  </sheetData>
  <sheetProtection algorithmName="SHA-512" hashValue="+pg4TrrdmcjrrVpyEl/oinVFgsNws7T9GeyK8nRKRgF9WeyNAeenvGKT4H+Rq5qetbDDeA8PJeBW/VTzyjFRIA==" saltValue="rwlDwkvof6EXFU1g0TT1ChzfwwF9mES+vMB45bVF+FhDsXRGoNDvfD4g+Qx2htAW6dSTgcnr2rYx2O0lSoKz5A==" spinCount="100000" sheet="1" objects="1" scenarios="1" formatColumns="0" formatRows="0" autoFilter="0"/>
  <autoFilter ref="C84:K168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68" customWidth="1"/>
    <col min="2" max="2" width="1.7109375" style="268" customWidth="1"/>
    <col min="3" max="4" width="5" style="268" customWidth="1"/>
    <col min="5" max="5" width="11.7109375" style="268" customWidth="1"/>
    <col min="6" max="6" width="9.140625" style="268" customWidth="1"/>
    <col min="7" max="7" width="5" style="268" customWidth="1"/>
    <col min="8" max="8" width="77.85546875" style="268" customWidth="1"/>
    <col min="9" max="10" width="20" style="268" customWidth="1"/>
    <col min="11" max="11" width="1.7109375" style="268" customWidth="1"/>
  </cols>
  <sheetData>
    <row r="1" spans="2:11" ht="37.5" customHeight="1"/>
    <row r="2" spans="2:1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pans="2:11" s="15" customFormat="1" ht="45" customHeight="1">
      <c r="B3" s="272"/>
      <c r="C3" s="396" t="s">
        <v>1674</v>
      </c>
      <c r="D3" s="396"/>
      <c r="E3" s="396"/>
      <c r="F3" s="396"/>
      <c r="G3" s="396"/>
      <c r="H3" s="396"/>
      <c r="I3" s="396"/>
      <c r="J3" s="396"/>
      <c r="K3" s="273"/>
    </row>
    <row r="4" spans="2:11" ht="25.5" customHeight="1">
      <c r="B4" s="274"/>
      <c r="C4" s="400" t="s">
        <v>1675</v>
      </c>
      <c r="D4" s="400"/>
      <c r="E4" s="400"/>
      <c r="F4" s="400"/>
      <c r="G4" s="400"/>
      <c r="H4" s="400"/>
      <c r="I4" s="400"/>
      <c r="J4" s="400"/>
      <c r="K4" s="275"/>
    </row>
    <row r="5" spans="2:11" ht="5.25" customHeight="1">
      <c r="B5" s="274"/>
      <c r="C5" s="276"/>
      <c r="D5" s="276"/>
      <c r="E5" s="276"/>
      <c r="F5" s="276"/>
      <c r="G5" s="276"/>
      <c r="H5" s="276"/>
      <c r="I5" s="276"/>
      <c r="J5" s="276"/>
      <c r="K5" s="275"/>
    </row>
    <row r="6" spans="2:11" ht="15" customHeight="1">
      <c r="B6" s="274"/>
      <c r="C6" s="399" t="s">
        <v>1676</v>
      </c>
      <c r="D6" s="399"/>
      <c r="E6" s="399"/>
      <c r="F6" s="399"/>
      <c r="G6" s="399"/>
      <c r="H6" s="399"/>
      <c r="I6" s="399"/>
      <c r="J6" s="399"/>
      <c r="K6" s="275"/>
    </row>
    <row r="7" spans="2:11" ht="15" customHeight="1">
      <c r="B7" s="278"/>
      <c r="C7" s="399" t="s">
        <v>1677</v>
      </c>
      <c r="D7" s="399"/>
      <c r="E7" s="399"/>
      <c r="F7" s="399"/>
      <c r="G7" s="399"/>
      <c r="H7" s="399"/>
      <c r="I7" s="399"/>
      <c r="J7" s="399"/>
      <c r="K7" s="275"/>
    </row>
    <row r="8" spans="2:1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pans="2:11" ht="15" customHeight="1">
      <c r="B9" s="278"/>
      <c r="C9" s="399" t="s">
        <v>1678</v>
      </c>
      <c r="D9" s="399"/>
      <c r="E9" s="399"/>
      <c r="F9" s="399"/>
      <c r="G9" s="399"/>
      <c r="H9" s="399"/>
      <c r="I9" s="399"/>
      <c r="J9" s="399"/>
      <c r="K9" s="275"/>
    </row>
    <row r="10" spans="2:11" ht="15" customHeight="1">
      <c r="B10" s="278"/>
      <c r="C10" s="277"/>
      <c r="D10" s="399" t="s">
        <v>1679</v>
      </c>
      <c r="E10" s="399"/>
      <c r="F10" s="399"/>
      <c r="G10" s="399"/>
      <c r="H10" s="399"/>
      <c r="I10" s="399"/>
      <c r="J10" s="399"/>
      <c r="K10" s="275"/>
    </row>
    <row r="11" spans="2:11" ht="15" customHeight="1">
      <c r="B11" s="278"/>
      <c r="C11" s="279"/>
      <c r="D11" s="399" t="s">
        <v>1680</v>
      </c>
      <c r="E11" s="399"/>
      <c r="F11" s="399"/>
      <c r="G11" s="399"/>
      <c r="H11" s="399"/>
      <c r="I11" s="399"/>
      <c r="J11" s="399"/>
      <c r="K11" s="275"/>
    </row>
    <row r="12" spans="2:11" ht="12.75" customHeight="1">
      <c r="B12" s="278"/>
      <c r="C12" s="279"/>
      <c r="D12" s="279"/>
      <c r="E12" s="279"/>
      <c r="F12" s="279"/>
      <c r="G12" s="279"/>
      <c r="H12" s="279"/>
      <c r="I12" s="279"/>
      <c r="J12" s="279"/>
      <c r="K12" s="275"/>
    </row>
    <row r="13" spans="2:11" ht="15" customHeight="1">
      <c r="B13" s="278"/>
      <c r="C13" s="279"/>
      <c r="D13" s="399" t="s">
        <v>1681</v>
      </c>
      <c r="E13" s="399"/>
      <c r="F13" s="399"/>
      <c r="G13" s="399"/>
      <c r="H13" s="399"/>
      <c r="I13" s="399"/>
      <c r="J13" s="399"/>
      <c r="K13" s="275"/>
    </row>
    <row r="14" spans="2:11" ht="15" customHeight="1">
      <c r="B14" s="278"/>
      <c r="C14" s="279"/>
      <c r="D14" s="399" t="s">
        <v>1682</v>
      </c>
      <c r="E14" s="399"/>
      <c r="F14" s="399"/>
      <c r="G14" s="399"/>
      <c r="H14" s="399"/>
      <c r="I14" s="399"/>
      <c r="J14" s="399"/>
      <c r="K14" s="275"/>
    </row>
    <row r="15" spans="2:11" ht="15" customHeight="1">
      <c r="B15" s="278"/>
      <c r="C15" s="279"/>
      <c r="D15" s="399" t="s">
        <v>1683</v>
      </c>
      <c r="E15" s="399"/>
      <c r="F15" s="399"/>
      <c r="G15" s="399"/>
      <c r="H15" s="399"/>
      <c r="I15" s="399"/>
      <c r="J15" s="399"/>
      <c r="K15" s="275"/>
    </row>
    <row r="16" spans="2:11" ht="15" customHeight="1">
      <c r="B16" s="278"/>
      <c r="C16" s="279"/>
      <c r="D16" s="279"/>
      <c r="E16" s="280" t="s">
        <v>84</v>
      </c>
      <c r="F16" s="399" t="s">
        <v>1684</v>
      </c>
      <c r="G16" s="399"/>
      <c r="H16" s="399"/>
      <c r="I16" s="399"/>
      <c r="J16" s="399"/>
      <c r="K16" s="275"/>
    </row>
    <row r="17" spans="2:11" ht="15" customHeight="1">
      <c r="B17" s="278"/>
      <c r="C17" s="279"/>
      <c r="D17" s="279"/>
      <c r="E17" s="280" t="s">
        <v>1685</v>
      </c>
      <c r="F17" s="399" t="s">
        <v>1686</v>
      </c>
      <c r="G17" s="399"/>
      <c r="H17" s="399"/>
      <c r="I17" s="399"/>
      <c r="J17" s="399"/>
      <c r="K17" s="275"/>
    </row>
    <row r="18" spans="2:11" ht="15" customHeight="1">
      <c r="B18" s="278"/>
      <c r="C18" s="279"/>
      <c r="D18" s="279"/>
      <c r="E18" s="280" t="s">
        <v>1687</v>
      </c>
      <c r="F18" s="399" t="s">
        <v>1688</v>
      </c>
      <c r="G18" s="399"/>
      <c r="H18" s="399"/>
      <c r="I18" s="399"/>
      <c r="J18" s="399"/>
      <c r="K18" s="275"/>
    </row>
    <row r="19" spans="2:11" ht="15" customHeight="1">
      <c r="B19" s="278"/>
      <c r="C19" s="279"/>
      <c r="D19" s="279"/>
      <c r="E19" s="280" t="s">
        <v>1689</v>
      </c>
      <c r="F19" s="399" t="s">
        <v>1690</v>
      </c>
      <c r="G19" s="399"/>
      <c r="H19" s="399"/>
      <c r="I19" s="399"/>
      <c r="J19" s="399"/>
      <c r="K19" s="275"/>
    </row>
    <row r="20" spans="2:11" ht="15" customHeight="1">
      <c r="B20" s="278"/>
      <c r="C20" s="279"/>
      <c r="D20" s="279"/>
      <c r="E20" s="280" t="s">
        <v>1691</v>
      </c>
      <c r="F20" s="399" t="s">
        <v>1692</v>
      </c>
      <c r="G20" s="399"/>
      <c r="H20" s="399"/>
      <c r="I20" s="399"/>
      <c r="J20" s="399"/>
      <c r="K20" s="275"/>
    </row>
    <row r="21" spans="2:11" ht="15" customHeight="1">
      <c r="B21" s="278"/>
      <c r="C21" s="279"/>
      <c r="D21" s="279"/>
      <c r="E21" s="280" t="s">
        <v>1693</v>
      </c>
      <c r="F21" s="399" t="s">
        <v>1694</v>
      </c>
      <c r="G21" s="399"/>
      <c r="H21" s="399"/>
      <c r="I21" s="399"/>
      <c r="J21" s="399"/>
      <c r="K21" s="275"/>
    </row>
    <row r="22" spans="2:11" ht="12.75" customHeight="1">
      <c r="B22" s="278"/>
      <c r="C22" s="279"/>
      <c r="D22" s="279"/>
      <c r="E22" s="279"/>
      <c r="F22" s="279"/>
      <c r="G22" s="279"/>
      <c r="H22" s="279"/>
      <c r="I22" s="279"/>
      <c r="J22" s="279"/>
      <c r="K22" s="275"/>
    </row>
    <row r="23" spans="2:11" ht="15" customHeight="1">
      <c r="B23" s="278"/>
      <c r="C23" s="399" t="s">
        <v>1695</v>
      </c>
      <c r="D23" s="399"/>
      <c r="E23" s="399"/>
      <c r="F23" s="399"/>
      <c r="G23" s="399"/>
      <c r="H23" s="399"/>
      <c r="I23" s="399"/>
      <c r="J23" s="399"/>
      <c r="K23" s="275"/>
    </row>
    <row r="24" spans="2:11" ht="15" customHeight="1">
      <c r="B24" s="278"/>
      <c r="C24" s="399" t="s">
        <v>1696</v>
      </c>
      <c r="D24" s="399"/>
      <c r="E24" s="399"/>
      <c r="F24" s="399"/>
      <c r="G24" s="399"/>
      <c r="H24" s="399"/>
      <c r="I24" s="399"/>
      <c r="J24" s="399"/>
      <c r="K24" s="275"/>
    </row>
    <row r="25" spans="2:11" ht="15" customHeight="1">
      <c r="B25" s="278"/>
      <c r="C25" s="277"/>
      <c r="D25" s="399" t="s">
        <v>1697</v>
      </c>
      <c r="E25" s="399"/>
      <c r="F25" s="399"/>
      <c r="G25" s="399"/>
      <c r="H25" s="399"/>
      <c r="I25" s="399"/>
      <c r="J25" s="399"/>
      <c r="K25" s="275"/>
    </row>
    <row r="26" spans="2:11" ht="15" customHeight="1">
      <c r="B26" s="278"/>
      <c r="C26" s="279"/>
      <c r="D26" s="399" t="s">
        <v>1698</v>
      </c>
      <c r="E26" s="399"/>
      <c r="F26" s="399"/>
      <c r="G26" s="399"/>
      <c r="H26" s="399"/>
      <c r="I26" s="399"/>
      <c r="J26" s="399"/>
      <c r="K26" s="275"/>
    </row>
    <row r="27" spans="2:11" ht="12.75" customHeight="1">
      <c r="B27" s="278"/>
      <c r="C27" s="279"/>
      <c r="D27" s="279"/>
      <c r="E27" s="279"/>
      <c r="F27" s="279"/>
      <c r="G27" s="279"/>
      <c r="H27" s="279"/>
      <c r="I27" s="279"/>
      <c r="J27" s="279"/>
      <c r="K27" s="275"/>
    </row>
    <row r="28" spans="2:11" ht="15" customHeight="1">
      <c r="B28" s="278"/>
      <c r="C28" s="279"/>
      <c r="D28" s="399" t="s">
        <v>1699</v>
      </c>
      <c r="E28" s="399"/>
      <c r="F28" s="399"/>
      <c r="G28" s="399"/>
      <c r="H28" s="399"/>
      <c r="I28" s="399"/>
      <c r="J28" s="399"/>
      <c r="K28" s="275"/>
    </row>
    <row r="29" spans="2:11" ht="15" customHeight="1">
      <c r="B29" s="278"/>
      <c r="C29" s="279"/>
      <c r="D29" s="399" t="s">
        <v>1700</v>
      </c>
      <c r="E29" s="399"/>
      <c r="F29" s="399"/>
      <c r="G29" s="399"/>
      <c r="H29" s="399"/>
      <c r="I29" s="399"/>
      <c r="J29" s="399"/>
      <c r="K29" s="275"/>
    </row>
    <row r="30" spans="2:11" ht="12.75" customHeight="1">
      <c r="B30" s="278"/>
      <c r="C30" s="279"/>
      <c r="D30" s="279"/>
      <c r="E30" s="279"/>
      <c r="F30" s="279"/>
      <c r="G30" s="279"/>
      <c r="H30" s="279"/>
      <c r="I30" s="279"/>
      <c r="J30" s="279"/>
      <c r="K30" s="275"/>
    </row>
    <row r="31" spans="2:11" ht="15" customHeight="1">
      <c r="B31" s="278"/>
      <c r="C31" s="279"/>
      <c r="D31" s="399" t="s">
        <v>1701</v>
      </c>
      <c r="E31" s="399"/>
      <c r="F31" s="399"/>
      <c r="G31" s="399"/>
      <c r="H31" s="399"/>
      <c r="I31" s="399"/>
      <c r="J31" s="399"/>
      <c r="K31" s="275"/>
    </row>
    <row r="32" spans="2:11" ht="15" customHeight="1">
      <c r="B32" s="278"/>
      <c r="C32" s="279"/>
      <c r="D32" s="399" t="s">
        <v>1702</v>
      </c>
      <c r="E32" s="399"/>
      <c r="F32" s="399"/>
      <c r="G32" s="399"/>
      <c r="H32" s="399"/>
      <c r="I32" s="399"/>
      <c r="J32" s="399"/>
      <c r="K32" s="275"/>
    </row>
    <row r="33" spans="2:11" ht="15" customHeight="1">
      <c r="B33" s="278"/>
      <c r="C33" s="279"/>
      <c r="D33" s="399" t="s">
        <v>1703</v>
      </c>
      <c r="E33" s="399"/>
      <c r="F33" s="399"/>
      <c r="G33" s="399"/>
      <c r="H33" s="399"/>
      <c r="I33" s="399"/>
      <c r="J33" s="399"/>
      <c r="K33" s="275"/>
    </row>
    <row r="34" spans="2:11" ht="15" customHeight="1">
      <c r="B34" s="278"/>
      <c r="C34" s="279"/>
      <c r="D34" s="277"/>
      <c r="E34" s="281" t="s">
        <v>143</v>
      </c>
      <c r="F34" s="277"/>
      <c r="G34" s="399" t="s">
        <v>1704</v>
      </c>
      <c r="H34" s="399"/>
      <c r="I34" s="399"/>
      <c r="J34" s="399"/>
      <c r="K34" s="275"/>
    </row>
    <row r="35" spans="2:11" ht="30.75" customHeight="1">
      <c r="B35" s="278"/>
      <c r="C35" s="279"/>
      <c r="D35" s="277"/>
      <c r="E35" s="281" t="s">
        <v>1705</v>
      </c>
      <c r="F35" s="277"/>
      <c r="G35" s="399" t="s">
        <v>1706</v>
      </c>
      <c r="H35" s="399"/>
      <c r="I35" s="399"/>
      <c r="J35" s="399"/>
      <c r="K35" s="275"/>
    </row>
    <row r="36" spans="2:11" ht="15" customHeight="1">
      <c r="B36" s="278"/>
      <c r="C36" s="279"/>
      <c r="D36" s="277"/>
      <c r="E36" s="281" t="s">
        <v>58</v>
      </c>
      <c r="F36" s="277"/>
      <c r="G36" s="399" t="s">
        <v>1707</v>
      </c>
      <c r="H36" s="399"/>
      <c r="I36" s="399"/>
      <c r="J36" s="399"/>
      <c r="K36" s="275"/>
    </row>
    <row r="37" spans="2:11" ht="15" customHeight="1">
      <c r="B37" s="278"/>
      <c r="C37" s="279"/>
      <c r="D37" s="277"/>
      <c r="E37" s="281" t="s">
        <v>144</v>
      </c>
      <c r="F37" s="277"/>
      <c r="G37" s="399" t="s">
        <v>1708</v>
      </c>
      <c r="H37" s="399"/>
      <c r="I37" s="399"/>
      <c r="J37" s="399"/>
      <c r="K37" s="275"/>
    </row>
    <row r="38" spans="2:11" ht="15" customHeight="1">
      <c r="B38" s="278"/>
      <c r="C38" s="279"/>
      <c r="D38" s="277"/>
      <c r="E38" s="281" t="s">
        <v>145</v>
      </c>
      <c r="F38" s="277"/>
      <c r="G38" s="399" t="s">
        <v>1709</v>
      </c>
      <c r="H38" s="399"/>
      <c r="I38" s="399"/>
      <c r="J38" s="399"/>
      <c r="K38" s="275"/>
    </row>
    <row r="39" spans="2:11" ht="15" customHeight="1">
      <c r="B39" s="278"/>
      <c r="C39" s="279"/>
      <c r="D39" s="277"/>
      <c r="E39" s="281" t="s">
        <v>146</v>
      </c>
      <c r="F39" s="277"/>
      <c r="G39" s="399" t="s">
        <v>1710</v>
      </c>
      <c r="H39" s="399"/>
      <c r="I39" s="399"/>
      <c r="J39" s="399"/>
      <c r="K39" s="275"/>
    </row>
    <row r="40" spans="2:11" ht="15" customHeight="1">
      <c r="B40" s="278"/>
      <c r="C40" s="279"/>
      <c r="D40" s="277"/>
      <c r="E40" s="281" t="s">
        <v>1711</v>
      </c>
      <c r="F40" s="277"/>
      <c r="G40" s="399" t="s">
        <v>1712</v>
      </c>
      <c r="H40" s="399"/>
      <c r="I40" s="399"/>
      <c r="J40" s="399"/>
      <c r="K40" s="275"/>
    </row>
    <row r="41" spans="2:11" ht="15" customHeight="1">
      <c r="B41" s="278"/>
      <c r="C41" s="279"/>
      <c r="D41" s="277"/>
      <c r="E41" s="281"/>
      <c r="F41" s="277"/>
      <c r="G41" s="399" t="s">
        <v>1713</v>
      </c>
      <c r="H41" s="399"/>
      <c r="I41" s="399"/>
      <c r="J41" s="399"/>
      <c r="K41" s="275"/>
    </row>
    <row r="42" spans="2:11" ht="15" customHeight="1">
      <c r="B42" s="278"/>
      <c r="C42" s="279"/>
      <c r="D42" s="277"/>
      <c r="E42" s="281" t="s">
        <v>1714</v>
      </c>
      <c r="F42" s="277"/>
      <c r="G42" s="399" t="s">
        <v>1715</v>
      </c>
      <c r="H42" s="399"/>
      <c r="I42" s="399"/>
      <c r="J42" s="399"/>
      <c r="K42" s="275"/>
    </row>
    <row r="43" spans="2:11" ht="15" customHeight="1">
      <c r="B43" s="278"/>
      <c r="C43" s="279"/>
      <c r="D43" s="277"/>
      <c r="E43" s="281" t="s">
        <v>148</v>
      </c>
      <c r="F43" s="277"/>
      <c r="G43" s="399" t="s">
        <v>1716</v>
      </c>
      <c r="H43" s="399"/>
      <c r="I43" s="399"/>
      <c r="J43" s="399"/>
      <c r="K43" s="275"/>
    </row>
    <row r="44" spans="2:11" ht="12.75" customHeight="1">
      <c r="B44" s="278"/>
      <c r="C44" s="279"/>
      <c r="D44" s="277"/>
      <c r="E44" s="277"/>
      <c r="F44" s="277"/>
      <c r="G44" s="277"/>
      <c r="H44" s="277"/>
      <c r="I44" s="277"/>
      <c r="J44" s="277"/>
      <c r="K44" s="275"/>
    </row>
    <row r="45" spans="2:11" ht="15" customHeight="1">
      <c r="B45" s="278"/>
      <c r="C45" s="279"/>
      <c r="D45" s="399" t="s">
        <v>1717</v>
      </c>
      <c r="E45" s="399"/>
      <c r="F45" s="399"/>
      <c r="G45" s="399"/>
      <c r="H45" s="399"/>
      <c r="I45" s="399"/>
      <c r="J45" s="399"/>
      <c r="K45" s="275"/>
    </row>
    <row r="46" spans="2:11" ht="15" customHeight="1">
      <c r="B46" s="278"/>
      <c r="C46" s="279"/>
      <c r="D46" s="279"/>
      <c r="E46" s="399" t="s">
        <v>1718</v>
      </c>
      <c r="F46" s="399"/>
      <c r="G46" s="399"/>
      <c r="H46" s="399"/>
      <c r="I46" s="399"/>
      <c r="J46" s="399"/>
      <c r="K46" s="275"/>
    </row>
    <row r="47" spans="2:11" ht="15" customHeight="1">
      <c r="B47" s="278"/>
      <c r="C47" s="279"/>
      <c r="D47" s="279"/>
      <c r="E47" s="399" t="s">
        <v>1719</v>
      </c>
      <c r="F47" s="399"/>
      <c r="G47" s="399"/>
      <c r="H47" s="399"/>
      <c r="I47" s="399"/>
      <c r="J47" s="399"/>
      <c r="K47" s="275"/>
    </row>
    <row r="48" spans="2:11" ht="15" customHeight="1">
      <c r="B48" s="278"/>
      <c r="C48" s="279"/>
      <c r="D48" s="279"/>
      <c r="E48" s="399" t="s">
        <v>1720</v>
      </c>
      <c r="F48" s="399"/>
      <c r="G48" s="399"/>
      <c r="H48" s="399"/>
      <c r="I48" s="399"/>
      <c r="J48" s="399"/>
      <c r="K48" s="275"/>
    </row>
    <row r="49" spans="2:11" ht="15" customHeight="1">
      <c r="B49" s="278"/>
      <c r="C49" s="279"/>
      <c r="D49" s="399" t="s">
        <v>1721</v>
      </c>
      <c r="E49" s="399"/>
      <c r="F49" s="399"/>
      <c r="G49" s="399"/>
      <c r="H49" s="399"/>
      <c r="I49" s="399"/>
      <c r="J49" s="399"/>
      <c r="K49" s="275"/>
    </row>
    <row r="50" spans="2:11" ht="25.5" customHeight="1">
      <c r="B50" s="274"/>
      <c r="C50" s="400" t="s">
        <v>1722</v>
      </c>
      <c r="D50" s="400"/>
      <c r="E50" s="400"/>
      <c r="F50" s="400"/>
      <c r="G50" s="400"/>
      <c r="H50" s="400"/>
      <c r="I50" s="400"/>
      <c r="J50" s="400"/>
      <c r="K50" s="275"/>
    </row>
    <row r="51" spans="2:11" ht="5.25" customHeight="1">
      <c r="B51" s="274"/>
      <c r="C51" s="276"/>
      <c r="D51" s="276"/>
      <c r="E51" s="276"/>
      <c r="F51" s="276"/>
      <c r="G51" s="276"/>
      <c r="H51" s="276"/>
      <c r="I51" s="276"/>
      <c r="J51" s="276"/>
      <c r="K51" s="275"/>
    </row>
    <row r="52" spans="2:11" ht="15" customHeight="1">
      <c r="B52" s="274"/>
      <c r="C52" s="399" t="s">
        <v>1723</v>
      </c>
      <c r="D52" s="399"/>
      <c r="E52" s="399"/>
      <c r="F52" s="399"/>
      <c r="G52" s="399"/>
      <c r="H52" s="399"/>
      <c r="I52" s="399"/>
      <c r="J52" s="399"/>
      <c r="K52" s="275"/>
    </row>
    <row r="53" spans="2:11" ht="15" customHeight="1">
      <c r="B53" s="274"/>
      <c r="C53" s="399" t="s">
        <v>1724</v>
      </c>
      <c r="D53" s="399"/>
      <c r="E53" s="399"/>
      <c r="F53" s="399"/>
      <c r="G53" s="399"/>
      <c r="H53" s="399"/>
      <c r="I53" s="399"/>
      <c r="J53" s="399"/>
      <c r="K53" s="275"/>
    </row>
    <row r="54" spans="2:11" ht="12.75" customHeight="1">
      <c r="B54" s="274"/>
      <c r="C54" s="277"/>
      <c r="D54" s="277"/>
      <c r="E54" s="277"/>
      <c r="F54" s="277"/>
      <c r="G54" s="277"/>
      <c r="H54" s="277"/>
      <c r="I54" s="277"/>
      <c r="J54" s="277"/>
      <c r="K54" s="275"/>
    </row>
    <row r="55" spans="2:11" ht="15" customHeight="1">
      <c r="B55" s="274"/>
      <c r="C55" s="399" t="s">
        <v>1725</v>
      </c>
      <c r="D55" s="399"/>
      <c r="E55" s="399"/>
      <c r="F55" s="399"/>
      <c r="G55" s="399"/>
      <c r="H55" s="399"/>
      <c r="I55" s="399"/>
      <c r="J55" s="399"/>
      <c r="K55" s="275"/>
    </row>
    <row r="56" spans="2:11" ht="15" customHeight="1">
      <c r="B56" s="274"/>
      <c r="C56" s="279"/>
      <c r="D56" s="399" t="s">
        <v>1726</v>
      </c>
      <c r="E56" s="399"/>
      <c r="F56" s="399"/>
      <c r="G56" s="399"/>
      <c r="H56" s="399"/>
      <c r="I56" s="399"/>
      <c r="J56" s="399"/>
      <c r="K56" s="275"/>
    </row>
    <row r="57" spans="2:11" ht="15" customHeight="1">
      <c r="B57" s="274"/>
      <c r="C57" s="279"/>
      <c r="D57" s="399" t="s">
        <v>1727</v>
      </c>
      <c r="E57" s="399"/>
      <c r="F57" s="399"/>
      <c r="G57" s="399"/>
      <c r="H57" s="399"/>
      <c r="I57" s="399"/>
      <c r="J57" s="399"/>
      <c r="K57" s="275"/>
    </row>
    <row r="58" spans="2:11" ht="15" customHeight="1">
      <c r="B58" s="274"/>
      <c r="C58" s="279"/>
      <c r="D58" s="399" t="s">
        <v>1728</v>
      </c>
      <c r="E58" s="399"/>
      <c r="F58" s="399"/>
      <c r="G58" s="399"/>
      <c r="H58" s="399"/>
      <c r="I58" s="399"/>
      <c r="J58" s="399"/>
      <c r="K58" s="275"/>
    </row>
    <row r="59" spans="2:11" ht="15" customHeight="1">
      <c r="B59" s="274"/>
      <c r="C59" s="279"/>
      <c r="D59" s="399" t="s">
        <v>1729</v>
      </c>
      <c r="E59" s="399"/>
      <c r="F59" s="399"/>
      <c r="G59" s="399"/>
      <c r="H59" s="399"/>
      <c r="I59" s="399"/>
      <c r="J59" s="399"/>
      <c r="K59" s="275"/>
    </row>
    <row r="60" spans="2:11" ht="15" customHeight="1">
      <c r="B60" s="274"/>
      <c r="C60" s="279"/>
      <c r="D60" s="398" t="s">
        <v>1730</v>
      </c>
      <c r="E60" s="398"/>
      <c r="F60" s="398"/>
      <c r="G60" s="398"/>
      <c r="H60" s="398"/>
      <c r="I60" s="398"/>
      <c r="J60" s="398"/>
      <c r="K60" s="275"/>
    </row>
    <row r="61" spans="2:11" ht="15" customHeight="1">
      <c r="B61" s="274"/>
      <c r="C61" s="279"/>
      <c r="D61" s="399" t="s">
        <v>1731</v>
      </c>
      <c r="E61" s="399"/>
      <c r="F61" s="399"/>
      <c r="G61" s="399"/>
      <c r="H61" s="399"/>
      <c r="I61" s="399"/>
      <c r="J61" s="399"/>
      <c r="K61" s="275"/>
    </row>
    <row r="62" spans="2:11" ht="12.75" customHeight="1">
      <c r="B62" s="274"/>
      <c r="C62" s="279"/>
      <c r="D62" s="279"/>
      <c r="E62" s="282"/>
      <c r="F62" s="279"/>
      <c r="G62" s="279"/>
      <c r="H62" s="279"/>
      <c r="I62" s="279"/>
      <c r="J62" s="279"/>
      <c r="K62" s="275"/>
    </row>
    <row r="63" spans="2:11" ht="15" customHeight="1">
      <c r="B63" s="274"/>
      <c r="C63" s="279"/>
      <c r="D63" s="399" t="s">
        <v>1732</v>
      </c>
      <c r="E63" s="399"/>
      <c r="F63" s="399"/>
      <c r="G63" s="399"/>
      <c r="H63" s="399"/>
      <c r="I63" s="399"/>
      <c r="J63" s="399"/>
      <c r="K63" s="275"/>
    </row>
    <row r="64" spans="2:11" ht="15" customHeight="1">
      <c r="B64" s="274"/>
      <c r="C64" s="279"/>
      <c r="D64" s="398" t="s">
        <v>1733</v>
      </c>
      <c r="E64" s="398"/>
      <c r="F64" s="398"/>
      <c r="G64" s="398"/>
      <c r="H64" s="398"/>
      <c r="I64" s="398"/>
      <c r="J64" s="398"/>
      <c r="K64" s="275"/>
    </row>
    <row r="65" spans="2:11" ht="15" customHeight="1">
      <c r="B65" s="274"/>
      <c r="C65" s="279"/>
      <c r="D65" s="399" t="s">
        <v>1734</v>
      </c>
      <c r="E65" s="399"/>
      <c r="F65" s="399"/>
      <c r="G65" s="399"/>
      <c r="H65" s="399"/>
      <c r="I65" s="399"/>
      <c r="J65" s="399"/>
      <c r="K65" s="275"/>
    </row>
    <row r="66" spans="2:11" ht="15" customHeight="1">
      <c r="B66" s="274"/>
      <c r="C66" s="279"/>
      <c r="D66" s="399" t="s">
        <v>1735</v>
      </c>
      <c r="E66" s="399"/>
      <c r="F66" s="399"/>
      <c r="G66" s="399"/>
      <c r="H66" s="399"/>
      <c r="I66" s="399"/>
      <c r="J66" s="399"/>
      <c r="K66" s="275"/>
    </row>
    <row r="67" spans="2:11" ht="15" customHeight="1">
      <c r="B67" s="274"/>
      <c r="C67" s="279"/>
      <c r="D67" s="399" t="s">
        <v>1736</v>
      </c>
      <c r="E67" s="399"/>
      <c r="F67" s="399"/>
      <c r="G67" s="399"/>
      <c r="H67" s="399"/>
      <c r="I67" s="399"/>
      <c r="J67" s="399"/>
      <c r="K67" s="275"/>
    </row>
    <row r="68" spans="2:11" ht="15" customHeight="1">
      <c r="B68" s="274"/>
      <c r="C68" s="279"/>
      <c r="D68" s="399" t="s">
        <v>1737</v>
      </c>
      <c r="E68" s="399"/>
      <c r="F68" s="399"/>
      <c r="G68" s="399"/>
      <c r="H68" s="399"/>
      <c r="I68" s="399"/>
      <c r="J68" s="399"/>
      <c r="K68" s="275"/>
    </row>
    <row r="69" spans="2:11" ht="12.75" customHeight="1">
      <c r="B69" s="283"/>
      <c r="C69" s="284"/>
      <c r="D69" s="284"/>
      <c r="E69" s="284"/>
      <c r="F69" s="284"/>
      <c r="G69" s="284"/>
      <c r="H69" s="284"/>
      <c r="I69" s="284"/>
      <c r="J69" s="284"/>
      <c r="K69" s="285"/>
    </row>
    <row r="70" spans="2:11" ht="18.75" customHeight="1">
      <c r="B70" s="286"/>
      <c r="C70" s="286"/>
      <c r="D70" s="286"/>
      <c r="E70" s="286"/>
      <c r="F70" s="286"/>
      <c r="G70" s="286"/>
      <c r="H70" s="286"/>
      <c r="I70" s="286"/>
      <c r="J70" s="286"/>
      <c r="K70" s="287"/>
    </row>
    <row r="71" spans="2:11" ht="18.75" customHeight="1">
      <c r="B71" s="287"/>
      <c r="C71" s="287"/>
      <c r="D71" s="287"/>
      <c r="E71" s="287"/>
      <c r="F71" s="287"/>
      <c r="G71" s="287"/>
      <c r="H71" s="287"/>
      <c r="I71" s="287"/>
      <c r="J71" s="287"/>
      <c r="K71" s="287"/>
    </row>
    <row r="72" spans="2:11" ht="7.5" customHeight="1">
      <c r="B72" s="288"/>
      <c r="C72" s="289"/>
      <c r="D72" s="289"/>
      <c r="E72" s="289"/>
      <c r="F72" s="289"/>
      <c r="G72" s="289"/>
      <c r="H72" s="289"/>
      <c r="I72" s="289"/>
      <c r="J72" s="289"/>
      <c r="K72" s="290"/>
    </row>
    <row r="73" spans="2:11" ht="45" customHeight="1">
      <c r="B73" s="291"/>
      <c r="C73" s="397" t="s">
        <v>133</v>
      </c>
      <c r="D73" s="397"/>
      <c r="E73" s="397"/>
      <c r="F73" s="397"/>
      <c r="G73" s="397"/>
      <c r="H73" s="397"/>
      <c r="I73" s="397"/>
      <c r="J73" s="397"/>
      <c r="K73" s="292"/>
    </row>
    <row r="74" spans="2:11" ht="17.25" customHeight="1">
      <c r="B74" s="291"/>
      <c r="C74" s="293" t="s">
        <v>1738</v>
      </c>
      <c r="D74" s="293"/>
      <c r="E74" s="293"/>
      <c r="F74" s="293" t="s">
        <v>1739</v>
      </c>
      <c r="G74" s="294"/>
      <c r="H74" s="293" t="s">
        <v>144</v>
      </c>
      <c r="I74" s="293" t="s">
        <v>62</v>
      </c>
      <c r="J74" s="293" t="s">
        <v>1740</v>
      </c>
      <c r="K74" s="292"/>
    </row>
    <row r="75" spans="2:11" ht="17.25" customHeight="1">
      <c r="B75" s="291"/>
      <c r="C75" s="295" t="s">
        <v>1741</v>
      </c>
      <c r="D75" s="295"/>
      <c r="E75" s="295"/>
      <c r="F75" s="296" t="s">
        <v>1742</v>
      </c>
      <c r="G75" s="297"/>
      <c r="H75" s="295"/>
      <c r="I75" s="295"/>
      <c r="J75" s="295" t="s">
        <v>1743</v>
      </c>
      <c r="K75" s="292"/>
    </row>
    <row r="76" spans="2:11" ht="5.25" customHeight="1">
      <c r="B76" s="291"/>
      <c r="C76" s="298"/>
      <c r="D76" s="298"/>
      <c r="E76" s="298"/>
      <c r="F76" s="298"/>
      <c r="G76" s="299"/>
      <c r="H76" s="298"/>
      <c r="I76" s="298"/>
      <c r="J76" s="298"/>
      <c r="K76" s="292"/>
    </row>
    <row r="77" spans="2:11" ht="15" customHeight="1">
      <c r="B77" s="291"/>
      <c r="C77" s="281" t="s">
        <v>58</v>
      </c>
      <c r="D77" s="298"/>
      <c r="E77" s="298"/>
      <c r="F77" s="300" t="s">
        <v>1744</v>
      </c>
      <c r="G77" s="299"/>
      <c r="H77" s="281" t="s">
        <v>1745</v>
      </c>
      <c r="I77" s="281" t="s">
        <v>1746</v>
      </c>
      <c r="J77" s="281">
        <v>20</v>
      </c>
      <c r="K77" s="292"/>
    </row>
    <row r="78" spans="2:11" ht="15" customHeight="1">
      <c r="B78" s="291"/>
      <c r="C78" s="281" t="s">
        <v>1747</v>
      </c>
      <c r="D78" s="281"/>
      <c r="E78" s="281"/>
      <c r="F78" s="300" t="s">
        <v>1744</v>
      </c>
      <c r="G78" s="299"/>
      <c r="H78" s="281" t="s">
        <v>1748</v>
      </c>
      <c r="I78" s="281" t="s">
        <v>1746</v>
      </c>
      <c r="J78" s="281">
        <v>120</v>
      </c>
      <c r="K78" s="292"/>
    </row>
    <row r="79" spans="2:11" ht="15" customHeight="1">
      <c r="B79" s="301"/>
      <c r="C79" s="281" t="s">
        <v>1749</v>
      </c>
      <c r="D79" s="281"/>
      <c r="E79" s="281"/>
      <c r="F79" s="300" t="s">
        <v>1750</v>
      </c>
      <c r="G79" s="299"/>
      <c r="H79" s="281" t="s">
        <v>1751</v>
      </c>
      <c r="I79" s="281" t="s">
        <v>1746</v>
      </c>
      <c r="J79" s="281">
        <v>50</v>
      </c>
      <c r="K79" s="292"/>
    </row>
    <row r="80" spans="2:11" ht="15" customHeight="1">
      <c r="B80" s="301"/>
      <c r="C80" s="281" t="s">
        <v>1752</v>
      </c>
      <c r="D80" s="281"/>
      <c r="E80" s="281"/>
      <c r="F80" s="300" t="s">
        <v>1744</v>
      </c>
      <c r="G80" s="299"/>
      <c r="H80" s="281" t="s">
        <v>1753</v>
      </c>
      <c r="I80" s="281" t="s">
        <v>1754</v>
      </c>
      <c r="J80" s="281"/>
      <c r="K80" s="292"/>
    </row>
    <row r="81" spans="2:11" ht="15" customHeight="1">
      <c r="B81" s="301"/>
      <c r="C81" s="302" t="s">
        <v>1755</v>
      </c>
      <c r="D81" s="302"/>
      <c r="E81" s="302"/>
      <c r="F81" s="303" t="s">
        <v>1750</v>
      </c>
      <c r="G81" s="302"/>
      <c r="H81" s="302" t="s">
        <v>1756</v>
      </c>
      <c r="I81" s="302" t="s">
        <v>1746</v>
      </c>
      <c r="J81" s="302">
        <v>15</v>
      </c>
      <c r="K81" s="292"/>
    </row>
    <row r="82" spans="2:11" ht="15" customHeight="1">
      <c r="B82" s="301"/>
      <c r="C82" s="302" t="s">
        <v>1757</v>
      </c>
      <c r="D82" s="302"/>
      <c r="E82" s="302"/>
      <c r="F82" s="303" t="s">
        <v>1750</v>
      </c>
      <c r="G82" s="302"/>
      <c r="H82" s="302" t="s">
        <v>1758</v>
      </c>
      <c r="I82" s="302" t="s">
        <v>1746</v>
      </c>
      <c r="J82" s="302">
        <v>15</v>
      </c>
      <c r="K82" s="292"/>
    </row>
    <row r="83" spans="2:11" ht="15" customHeight="1">
      <c r="B83" s="301"/>
      <c r="C83" s="302" t="s">
        <v>1759</v>
      </c>
      <c r="D83" s="302"/>
      <c r="E83" s="302"/>
      <c r="F83" s="303" t="s">
        <v>1750</v>
      </c>
      <c r="G83" s="302"/>
      <c r="H83" s="302" t="s">
        <v>1760</v>
      </c>
      <c r="I83" s="302" t="s">
        <v>1746</v>
      </c>
      <c r="J83" s="302">
        <v>20</v>
      </c>
      <c r="K83" s="292"/>
    </row>
    <row r="84" spans="2:11" ht="15" customHeight="1">
      <c r="B84" s="301"/>
      <c r="C84" s="302" t="s">
        <v>1761</v>
      </c>
      <c r="D84" s="302"/>
      <c r="E84" s="302"/>
      <c r="F84" s="303" t="s">
        <v>1750</v>
      </c>
      <c r="G84" s="302"/>
      <c r="H84" s="302" t="s">
        <v>1762</v>
      </c>
      <c r="I84" s="302" t="s">
        <v>1746</v>
      </c>
      <c r="J84" s="302">
        <v>20</v>
      </c>
      <c r="K84" s="292"/>
    </row>
    <row r="85" spans="2:11" ht="15" customHeight="1">
      <c r="B85" s="301"/>
      <c r="C85" s="281" t="s">
        <v>1763</v>
      </c>
      <c r="D85" s="281"/>
      <c r="E85" s="281"/>
      <c r="F85" s="300" t="s">
        <v>1750</v>
      </c>
      <c r="G85" s="299"/>
      <c r="H85" s="281" t="s">
        <v>1764</v>
      </c>
      <c r="I85" s="281" t="s">
        <v>1746</v>
      </c>
      <c r="J85" s="281">
        <v>50</v>
      </c>
      <c r="K85" s="292"/>
    </row>
    <row r="86" spans="2:11" ht="15" customHeight="1">
      <c r="B86" s="301"/>
      <c r="C86" s="281" t="s">
        <v>1765</v>
      </c>
      <c r="D86" s="281"/>
      <c r="E86" s="281"/>
      <c r="F86" s="300" t="s">
        <v>1750</v>
      </c>
      <c r="G86" s="299"/>
      <c r="H86" s="281" t="s">
        <v>1766</v>
      </c>
      <c r="I86" s="281" t="s">
        <v>1746</v>
      </c>
      <c r="J86" s="281">
        <v>20</v>
      </c>
      <c r="K86" s="292"/>
    </row>
    <row r="87" spans="2:11" ht="15" customHeight="1">
      <c r="B87" s="301"/>
      <c r="C87" s="281" t="s">
        <v>1767</v>
      </c>
      <c r="D87" s="281"/>
      <c r="E87" s="281"/>
      <c r="F87" s="300" t="s">
        <v>1750</v>
      </c>
      <c r="G87" s="299"/>
      <c r="H87" s="281" t="s">
        <v>1768</v>
      </c>
      <c r="I87" s="281" t="s">
        <v>1746</v>
      </c>
      <c r="J87" s="281">
        <v>20</v>
      </c>
      <c r="K87" s="292"/>
    </row>
    <row r="88" spans="2:11" ht="15" customHeight="1">
      <c r="B88" s="301"/>
      <c r="C88" s="281" t="s">
        <v>1769</v>
      </c>
      <c r="D88" s="281"/>
      <c r="E88" s="281"/>
      <c r="F88" s="300" t="s">
        <v>1750</v>
      </c>
      <c r="G88" s="299"/>
      <c r="H88" s="281" t="s">
        <v>1770</v>
      </c>
      <c r="I88" s="281" t="s">
        <v>1746</v>
      </c>
      <c r="J88" s="281">
        <v>50</v>
      </c>
      <c r="K88" s="292"/>
    </row>
    <row r="89" spans="2:11" ht="15" customHeight="1">
      <c r="B89" s="301"/>
      <c r="C89" s="281" t="s">
        <v>1771</v>
      </c>
      <c r="D89" s="281"/>
      <c r="E89" s="281"/>
      <c r="F89" s="300" t="s">
        <v>1750</v>
      </c>
      <c r="G89" s="299"/>
      <c r="H89" s="281" t="s">
        <v>1771</v>
      </c>
      <c r="I89" s="281" t="s">
        <v>1746</v>
      </c>
      <c r="J89" s="281">
        <v>50</v>
      </c>
      <c r="K89" s="292"/>
    </row>
    <row r="90" spans="2:11" ht="15" customHeight="1">
      <c r="B90" s="301"/>
      <c r="C90" s="281" t="s">
        <v>149</v>
      </c>
      <c r="D90" s="281"/>
      <c r="E90" s="281"/>
      <c r="F90" s="300" t="s">
        <v>1750</v>
      </c>
      <c r="G90" s="299"/>
      <c r="H90" s="281" t="s">
        <v>1772</v>
      </c>
      <c r="I90" s="281" t="s">
        <v>1746</v>
      </c>
      <c r="J90" s="281">
        <v>255</v>
      </c>
      <c r="K90" s="292"/>
    </row>
    <row r="91" spans="2:11" ht="15" customHeight="1">
      <c r="B91" s="301"/>
      <c r="C91" s="281" t="s">
        <v>1773</v>
      </c>
      <c r="D91" s="281"/>
      <c r="E91" s="281"/>
      <c r="F91" s="300" t="s">
        <v>1744</v>
      </c>
      <c r="G91" s="299"/>
      <c r="H91" s="281" t="s">
        <v>1774</v>
      </c>
      <c r="I91" s="281" t="s">
        <v>1775</v>
      </c>
      <c r="J91" s="281"/>
      <c r="K91" s="292"/>
    </row>
    <row r="92" spans="2:11" ht="15" customHeight="1">
      <c r="B92" s="301"/>
      <c r="C92" s="281" t="s">
        <v>1776</v>
      </c>
      <c r="D92" s="281"/>
      <c r="E92" s="281"/>
      <c r="F92" s="300" t="s">
        <v>1744</v>
      </c>
      <c r="G92" s="299"/>
      <c r="H92" s="281" t="s">
        <v>1777</v>
      </c>
      <c r="I92" s="281" t="s">
        <v>1778</v>
      </c>
      <c r="J92" s="281"/>
      <c r="K92" s="292"/>
    </row>
    <row r="93" spans="2:11" ht="15" customHeight="1">
      <c r="B93" s="301"/>
      <c r="C93" s="281" t="s">
        <v>1779</v>
      </c>
      <c r="D93" s="281"/>
      <c r="E93" s="281"/>
      <c r="F93" s="300" t="s">
        <v>1744</v>
      </c>
      <c r="G93" s="299"/>
      <c r="H93" s="281" t="s">
        <v>1779</v>
      </c>
      <c r="I93" s="281" t="s">
        <v>1778</v>
      </c>
      <c r="J93" s="281"/>
      <c r="K93" s="292"/>
    </row>
    <row r="94" spans="2:11" ht="15" customHeight="1">
      <c r="B94" s="301"/>
      <c r="C94" s="281" t="s">
        <v>43</v>
      </c>
      <c r="D94" s="281"/>
      <c r="E94" s="281"/>
      <c r="F94" s="300" t="s">
        <v>1744</v>
      </c>
      <c r="G94" s="299"/>
      <c r="H94" s="281" t="s">
        <v>1780</v>
      </c>
      <c r="I94" s="281" t="s">
        <v>1778</v>
      </c>
      <c r="J94" s="281"/>
      <c r="K94" s="292"/>
    </row>
    <row r="95" spans="2:11" ht="15" customHeight="1">
      <c r="B95" s="301"/>
      <c r="C95" s="281" t="s">
        <v>53</v>
      </c>
      <c r="D95" s="281"/>
      <c r="E95" s="281"/>
      <c r="F95" s="300" t="s">
        <v>1744</v>
      </c>
      <c r="G95" s="299"/>
      <c r="H95" s="281" t="s">
        <v>1781</v>
      </c>
      <c r="I95" s="281" t="s">
        <v>1778</v>
      </c>
      <c r="J95" s="281"/>
      <c r="K95" s="292"/>
    </row>
    <row r="96" spans="2:11" ht="15" customHeight="1">
      <c r="B96" s="304"/>
      <c r="C96" s="305"/>
      <c r="D96" s="305"/>
      <c r="E96" s="305"/>
      <c r="F96" s="305"/>
      <c r="G96" s="305"/>
      <c r="H96" s="305"/>
      <c r="I96" s="305"/>
      <c r="J96" s="305"/>
      <c r="K96" s="306"/>
    </row>
    <row r="97" spans="2:11" ht="18.75" customHeight="1">
      <c r="B97" s="307"/>
      <c r="C97" s="308"/>
      <c r="D97" s="308"/>
      <c r="E97" s="308"/>
      <c r="F97" s="308"/>
      <c r="G97" s="308"/>
      <c r="H97" s="308"/>
      <c r="I97" s="308"/>
      <c r="J97" s="308"/>
      <c r="K97" s="307"/>
    </row>
    <row r="98" spans="2:11" ht="18.75" customHeight="1">
      <c r="B98" s="287"/>
      <c r="C98" s="287"/>
      <c r="D98" s="287"/>
      <c r="E98" s="287"/>
      <c r="F98" s="287"/>
      <c r="G98" s="287"/>
      <c r="H98" s="287"/>
      <c r="I98" s="287"/>
      <c r="J98" s="287"/>
      <c r="K98" s="287"/>
    </row>
    <row r="99" spans="2:11" ht="7.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90"/>
    </row>
    <row r="100" spans="2:11" ht="45" customHeight="1">
      <c r="B100" s="291"/>
      <c r="C100" s="397" t="s">
        <v>1782</v>
      </c>
      <c r="D100" s="397"/>
      <c r="E100" s="397"/>
      <c r="F100" s="397"/>
      <c r="G100" s="397"/>
      <c r="H100" s="397"/>
      <c r="I100" s="397"/>
      <c r="J100" s="397"/>
      <c r="K100" s="292"/>
    </row>
    <row r="101" spans="2:11" ht="17.25" customHeight="1">
      <c r="B101" s="291"/>
      <c r="C101" s="293" t="s">
        <v>1738</v>
      </c>
      <c r="D101" s="293"/>
      <c r="E101" s="293"/>
      <c r="F101" s="293" t="s">
        <v>1739</v>
      </c>
      <c r="G101" s="294"/>
      <c r="H101" s="293" t="s">
        <v>144</v>
      </c>
      <c r="I101" s="293" t="s">
        <v>62</v>
      </c>
      <c r="J101" s="293" t="s">
        <v>1740</v>
      </c>
      <c r="K101" s="292"/>
    </row>
    <row r="102" spans="2:11" ht="17.25" customHeight="1">
      <c r="B102" s="291"/>
      <c r="C102" s="295" t="s">
        <v>1741</v>
      </c>
      <c r="D102" s="295"/>
      <c r="E102" s="295"/>
      <c r="F102" s="296" t="s">
        <v>1742</v>
      </c>
      <c r="G102" s="297"/>
      <c r="H102" s="295"/>
      <c r="I102" s="295"/>
      <c r="J102" s="295" t="s">
        <v>1743</v>
      </c>
      <c r="K102" s="292"/>
    </row>
    <row r="103" spans="2:11" ht="5.25" customHeight="1">
      <c r="B103" s="291"/>
      <c r="C103" s="293"/>
      <c r="D103" s="293"/>
      <c r="E103" s="293"/>
      <c r="F103" s="293"/>
      <c r="G103" s="309"/>
      <c r="H103" s="293"/>
      <c r="I103" s="293"/>
      <c r="J103" s="293"/>
      <c r="K103" s="292"/>
    </row>
    <row r="104" spans="2:11" ht="15" customHeight="1">
      <c r="B104" s="291"/>
      <c r="C104" s="281" t="s">
        <v>58</v>
      </c>
      <c r="D104" s="298"/>
      <c r="E104" s="298"/>
      <c r="F104" s="300" t="s">
        <v>1744</v>
      </c>
      <c r="G104" s="309"/>
      <c r="H104" s="281" t="s">
        <v>1783</v>
      </c>
      <c r="I104" s="281" t="s">
        <v>1746</v>
      </c>
      <c r="J104" s="281">
        <v>20</v>
      </c>
      <c r="K104" s="292"/>
    </row>
    <row r="105" spans="2:11" ht="15" customHeight="1">
      <c r="B105" s="291"/>
      <c r="C105" s="281" t="s">
        <v>1747</v>
      </c>
      <c r="D105" s="281"/>
      <c r="E105" s="281"/>
      <c r="F105" s="300" t="s">
        <v>1744</v>
      </c>
      <c r="G105" s="281"/>
      <c r="H105" s="281" t="s">
        <v>1783</v>
      </c>
      <c r="I105" s="281" t="s">
        <v>1746</v>
      </c>
      <c r="J105" s="281">
        <v>120</v>
      </c>
      <c r="K105" s="292"/>
    </row>
    <row r="106" spans="2:11" ht="15" customHeight="1">
      <c r="B106" s="301"/>
      <c r="C106" s="281" t="s">
        <v>1749</v>
      </c>
      <c r="D106" s="281"/>
      <c r="E106" s="281"/>
      <c r="F106" s="300" t="s">
        <v>1750</v>
      </c>
      <c r="G106" s="281"/>
      <c r="H106" s="281" t="s">
        <v>1783</v>
      </c>
      <c r="I106" s="281" t="s">
        <v>1746</v>
      </c>
      <c r="J106" s="281">
        <v>50</v>
      </c>
      <c r="K106" s="292"/>
    </row>
    <row r="107" spans="2:11" ht="15" customHeight="1">
      <c r="B107" s="301"/>
      <c r="C107" s="281" t="s">
        <v>1752</v>
      </c>
      <c r="D107" s="281"/>
      <c r="E107" s="281"/>
      <c r="F107" s="300" t="s">
        <v>1744</v>
      </c>
      <c r="G107" s="281"/>
      <c r="H107" s="281" t="s">
        <v>1783</v>
      </c>
      <c r="I107" s="281" t="s">
        <v>1754</v>
      </c>
      <c r="J107" s="281"/>
      <c r="K107" s="292"/>
    </row>
    <row r="108" spans="2:11" ht="15" customHeight="1">
      <c r="B108" s="301"/>
      <c r="C108" s="281" t="s">
        <v>1763</v>
      </c>
      <c r="D108" s="281"/>
      <c r="E108" s="281"/>
      <c r="F108" s="300" t="s">
        <v>1750</v>
      </c>
      <c r="G108" s="281"/>
      <c r="H108" s="281" t="s">
        <v>1783</v>
      </c>
      <c r="I108" s="281" t="s">
        <v>1746</v>
      </c>
      <c r="J108" s="281">
        <v>50</v>
      </c>
      <c r="K108" s="292"/>
    </row>
    <row r="109" spans="2:11" ht="15" customHeight="1">
      <c r="B109" s="301"/>
      <c r="C109" s="281" t="s">
        <v>1771</v>
      </c>
      <c r="D109" s="281"/>
      <c r="E109" s="281"/>
      <c r="F109" s="300" t="s">
        <v>1750</v>
      </c>
      <c r="G109" s="281"/>
      <c r="H109" s="281" t="s">
        <v>1783</v>
      </c>
      <c r="I109" s="281" t="s">
        <v>1746</v>
      </c>
      <c r="J109" s="281">
        <v>50</v>
      </c>
      <c r="K109" s="292"/>
    </row>
    <row r="110" spans="2:11" ht="15" customHeight="1">
      <c r="B110" s="301"/>
      <c r="C110" s="281" t="s">
        <v>1769</v>
      </c>
      <c r="D110" s="281"/>
      <c r="E110" s="281"/>
      <c r="F110" s="300" t="s">
        <v>1750</v>
      </c>
      <c r="G110" s="281"/>
      <c r="H110" s="281" t="s">
        <v>1783</v>
      </c>
      <c r="I110" s="281" t="s">
        <v>1746</v>
      </c>
      <c r="J110" s="281">
        <v>50</v>
      </c>
      <c r="K110" s="292"/>
    </row>
    <row r="111" spans="2:11" ht="15" customHeight="1">
      <c r="B111" s="301"/>
      <c r="C111" s="281" t="s">
        <v>58</v>
      </c>
      <c r="D111" s="281"/>
      <c r="E111" s="281"/>
      <c r="F111" s="300" t="s">
        <v>1744</v>
      </c>
      <c r="G111" s="281"/>
      <c r="H111" s="281" t="s">
        <v>1784</v>
      </c>
      <c r="I111" s="281" t="s">
        <v>1746</v>
      </c>
      <c r="J111" s="281">
        <v>20</v>
      </c>
      <c r="K111" s="292"/>
    </row>
    <row r="112" spans="2:11" ht="15" customHeight="1">
      <c r="B112" s="301"/>
      <c r="C112" s="281" t="s">
        <v>1785</v>
      </c>
      <c r="D112" s="281"/>
      <c r="E112" s="281"/>
      <c r="F112" s="300" t="s">
        <v>1744</v>
      </c>
      <c r="G112" s="281"/>
      <c r="H112" s="281" t="s">
        <v>1786</v>
      </c>
      <c r="I112" s="281" t="s">
        <v>1746</v>
      </c>
      <c r="J112" s="281">
        <v>120</v>
      </c>
      <c r="K112" s="292"/>
    </row>
    <row r="113" spans="2:11" ht="15" customHeight="1">
      <c r="B113" s="301"/>
      <c r="C113" s="281" t="s">
        <v>43</v>
      </c>
      <c r="D113" s="281"/>
      <c r="E113" s="281"/>
      <c r="F113" s="300" t="s">
        <v>1744</v>
      </c>
      <c r="G113" s="281"/>
      <c r="H113" s="281" t="s">
        <v>1787</v>
      </c>
      <c r="I113" s="281" t="s">
        <v>1778</v>
      </c>
      <c r="J113" s="281"/>
      <c r="K113" s="292"/>
    </row>
    <row r="114" spans="2:11" ht="15" customHeight="1">
      <c r="B114" s="301"/>
      <c r="C114" s="281" t="s">
        <v>53</v>
      </c>
      <c r="D114" s="281"/>
      <c r="E114" s="281"/>
      <c r="F114" s="300" t="s">
        <v>1744</v>
      </c>
      <c r="G114" s="281"/>
      <c r="H114" s="281" t="s">
        <v>1788</v>
      </c>
      <c r="I114" s="281" t="s">
        <v>1778</v>
      </c>
      <c r="J114" s="281"/>
      <c r="K114" s="292"/>
    </row>
    <row r="115" spans="2:11" ht="15" customHeight="1">
      <c r="B115" s="301"/>
      <c r="C115" s="281" t="s">
        <v>62</v>
      </c>
      <c r="D115" s="281"/>
      <c r="E115" s="281"/>
      <c r="F115" s="300" t="s">
        <v>1744</v>
      </c>
      <c r="G115" s="281"/>
      <c r="H115" s="281" t="s">
        <v>1789</v>
      </c>
      <c r="I115" s="281" t="s">
        <v>1790</v>
      </c>
      <c r="J115" s="281"/>
      <c r="K115" s="292"/>
    </row>
    <row r="116" spans="2:11" ht="15" customHeight="1">
      <c r="B116" s="304"/>
      <c r="C116" s="310"/>
      <c r="D116" s="310"/>
      <c r="E116" s="310"/>
      <c r="F116" s="310"/>
      <c r="G116" s="310"/>
      <c r="H116" s="310"/>
      <c r="I116" s="310"/>
      <c r="J116" s="310"/>
      <c r="K116" s="306"/>
    </row>
    <row r="117" spans="2:11" ht="18.75" customHeight="1">
      <c r="B117" s="311"/>
      <c r="C117" s="277"/>
      <c r="D117" s="277"/>
      <c r="E117" s="277"/>
      <c r="F117" s="312"/>
      <c r="G117" s="277"/>
      <c r="H117" s="277"/>
      <c r="I117" s="277"/>
      <c r="J117" s="277"/>
      <c r="K117" s="311"/>
    </row>
    <row r="118" spans="2:11" ht="18.75" customHeight="1">
      <c r="B118" s="287"/>
      <c r="C118" s="287"/>
      <c r="D118" s="287"/>
      <c r="E118" s="287"/>
      <c r="F118" s="287"/>
      <c r="G118" s="287"/>
      <c r="H118" s="287"/>
      <c r="I118" s="287"/>
      <c r="J118" s="287"/>
      <c r="K118" s="287"/>
    </row>
    <row r="119" spans="2:11" ht="7.5" customHeight="1">
      <c r="B119" s="313"/>
      <c r="C119" s="314"/>
      <c r="D119" s="314"/>
      <c r="E119" s="314"/>
      <c r="F119" s="314"/>
      <c r="G119" s="314"/>
      <c r="H119" s="314"/>
      <c r="I119" s="314"/>
      <c r="J119" s="314"/>
      <c r="K119" s="315"/>
    </row>
    <row r="120" spans="2:11" ht="45" customHeight="1">
      <c r="B120" s="316"/>
      <c r="C120" s="396" t="s">
        <v>1791</v>
      </c>
      <c r="D120" s="396"/>
      <c r="E120" s="396"/>
      <c r="F120" s="396"/>
      <c r="G120" s="396"/>
      <c r="H120" s="396"/>
      <c r="I120" s="396"/>
      <c r="J120" s="396"/>
      <c r="K120" s="317"/>
    </row>
    <row r="121" spans="2:11" ht="17.25" customHeight="1">
      <c r="B121" s="318"/>
      <c r="C121" s="293" t="s">
        <v>1738</v>
      </c>
      <c r="D121" s="293"/>
      <c r="E121" s="293"/>
      <c r="F121" s="293" t="s">
        <v>1739</v>
      </c>
      <c r="G121" s="294"/>
      <c r="H121" s="293" t="s">
        <v>144</v>
      </c>
      <c r="I121" s="293" t="s">
        <v>62</v>
      </c>
      <c r="J121" s="293" t="s">
        <v>1740</v>
      </c>
      <c r="K121" s="319"/>
    </row>
    <row r="122" spans="2:11" ht="17.25" customHeight="1">
      <c r="B122" s="318"/>
      <c r="C122" s="295" t="s">
        <v>1741</v>
      </c>
      <c r="D122" s="295"/>
      <c r="E122" s="295"/>
      <c r="F122" s="296" t="s">
        <v>1742</v>
      </c>
      <c r="G122" s="297"/>
      <c r="H122" s="295"/>
      <c r="I122" s="295"/>
      <c r="J122" s="295" t="s">
        <v>1743</v>
      </c>
      <c r="K122" s="319"/>
    </row>
    <row r="123" spans="2:11" ht="5.25" customHeight="1">
      <c r="B123" s="320"/>
      <c r="C123" s="298"/>
      <c r="D123" s="298"/>
      <c r="E123" s="298"/>
      <c r="F123" s="298"/>
      <c r="G123" s="281"/>
      <c r="H123" s="298"/>
      <c r="I123" s="298"/>
      <c r="J123" s="298"/>
      <c r="K123" s="321"/>
    </row>
    <row r="124" spans="2:11" ht="15" customHeight="1">
      <c r="B124" s="320"/>
      <c r="C124" s="281" t="s">
        <v>1747</v>
      </c>
      <c r="D124" s="298"/>
      <c r="E124" s="298"/>
      <c r="F124" s="300" t="s">
        <v>1744</v>
      </c>
      <c r="G124" s="281"/>
      <c r="H124" s="281" t="s">
        <v>1783</v>
      </c>
      <c r="I124" s="281" t="s">
        <v>1746</v>
      </c>
      <c r="J124" s="281">
        <v>120</v>
      </c>
      <c r="K124" s="322"/>
    </row>
    <row r="125" spans="2:11" ht="15" customHeight="1">
      <c r="B125" s="320"/>
      <c r="C125" s="281" t="s">
        <v>1792</v>
      </c>
      <c r="D125" s="281"/>
      <c r="E125" s="281"/>
      <c r="F125" s="300" t="s">
        <v>1744</v>
      </c>
      <c r="G125" s="281"/>
      <c r="H125" s="281" t="s">
        <v>1793</v>
      </c>
      <c r="I125" s="281" t="s">
        <v>1746</v>
      </c>
      <c r="J125" s="281" t="s">
        <v>1794</v>
      </c>
      <c r="K125" s="322"/>
    </row>
    <row r="126" spans="2:11" ht="15" customHeight="1">
      <c r="B126" s="320"/>
      <c r="C126" s="281" t="s">
        <v>1693</v>
      </c>
      <c r="D126" s="281"/>
      <c r="E126" s="281"/>
      <c r="F126" s="300" t="s">
        <v>1744</v>
      </c>
      <c r="G126" s="281"/>
      <c r="H126" s="281" t="s">
        <v>1795</v>
      </c>
      <c r="I126" s="281" t="s">
        <v>1746</v>
      </c>
      <c r="J126" s="281" t="s">
        <v>1794</v>
      </c>
      <c r="K126" s="322"/>
    </row>
    <row r="127" spans="2:11" ht="15" customHeight="1">
      <c r="B127" s="320"/>
      <c r="C127" s="281" t="s">
        <v>1755</v>
      </c>
      <c r="D127" s="281"/>
      <c r="E127" s="281"/>
      <c r="F127" s="300" t="s">
        <v>1750</v>
      </c>
      <c r="G127" s="281"/>
      <c r="H127" s="281" t="s">
        <v>1756</v>
      </c>
      <c r="I127" s="281" t="s">
        <v>1746</v>
      </c>
      <c r="J127" s="281">
        <v>15</v>
      </c>
      <c r="K127" s="322"/>
    </row>
    <row r="128" spans="2:11" ht="15" customHeight="1">
      <c r="B128" s="320"/>
      <c r="C128" s="302" t="s">
        <v>1757</v>
      </c>
      <c r="D128" s="302"/>
      <c r="E128" s="302"/>
      <c r="F128" s="303" t="s">
        <v>1750</v>
      </c>
      <c r="G128" s="302"/>
      <c r="H128" s="302" t="s">
        <v>1758</v>
      </c>
      <c r="I128" s="302" t="s">
        <v>1746</v>
      </c>
      <c r="J128" s="302">
        <v>15</v>
      </c>
      <c r="K128" s="322"/>
    </row>
    <row r="129" spans="2:11" ht="15" customHeight="1">
      <c r="B129" s="320"/>
      <c r="C129" s="302" t="s">
        <v>1759</v>
      </c>
      <c r="D129" s="302"/>
      <c r="E129" s="302"/>
      <c r="F129" s="303" t="s">
        <v>1750</v>
      </c>
      <c r="G129" s="302"/>
      <c r="H129" s="302" t="s">
        <v>1760</v>
      </c>
      <c r="I129" s="302" t="s">
        <v>1746</v>
      </c>
      <c r="J129" s="302">
        <v>20</v>
      </c>
      <c r="K129" s="322"/>
    </row>
    <row r="130" spans="2:11" ht="15" customHeight="1">
      <c r="B130" s="320"/>
      <c r="C130" s="302" t="s">
        <v>1761</v>
      </c>
      <c r="D130" s="302"/>
      <c r="E130" s="302"/>
      <c r="F130" s="303" t="s">
        <v>1750</v>
      </c>
      <c r="G130" s="302"/>
      <c r="H130" s="302" t="s">
        <v>1762</v>
      </c>
      <c r="I130" s="302" t="s">
        <v>1746</v>
      </c>
      <c r="J130" s="302">
        <v>20</v>
      </c>
      <c r="K130" s="322"/>
    </row>
    <row r="131" spans="2:11" ht="15" customHeight="1">
      <c r="B131" s="320"/>
      <c r="C131" s="281" t="s">
        <v>1749</v>
      </c>
      <c r="D131" s="281"/>
      <c r="E131" s="281"/>
      <c r="F131" s="300" t="s">
        <v>1750</v>
      </c>
      <c r="G131" s="281"/>
      <c r="H131" s="281" t="s">
        <v>1783</v>
      </c>
      <c r="I131" s="281" t="s">
        <v>1746</v>
      </c>
      <c r="J131" s="281">
        <v>50</v>
      </c>
      <c r="K131" s="322"/>
    </row>
    <row r="132" spans="2:11" ht="15" customHeight="1">
      <c r="B132" s="320"/>
      <c r="C132" s="281" t="s">
        <v>1763</v>
      </c>
      <c r="D132" s="281"/>
      <c r="E132" s="281"/>
      <c r="F132" s="300" t="s">
        <v>1750</v>
      </c>
      <c r="G132" s="281"/>
      <c r="H132" s="281" t="s">
        <v>1783</v>
      </c>
      <c r="I132" s="281" t="s">
        <v>1746</v>
      </c>
      <c r="J132" s="281">
        <v>50</v>
      </c>
      <c r="K132" s="322"/>
    </row>
    <row r="133" spans="2:11" ht="15" customHeight="1">
      <c r="B133" s="320"/>
      <c r="C133" s="281" t="s">
        <v>1769</v>
      </c>
      <c r="D133" s="281"/>
      <c r="E133" s="281"/>
      <c r="F133" s="300" t="s">
        <v>1750</v>
      </c>
      <c r="G133" s="281"/>
      <c r="H133" s="281" t="s">
        <v>1783</v>
      </c>
      <c r="I133" s="281" t="s">
        <v>1746</v>
      </c>
      <c r="J133" s="281">
        <v>50</v>
      </c>
      <c r="K133" s="322"/>
    </row>
    <row r="134" spans="2:11" ht="15" customHeight="1">
      <c r="B134" s="320"/>
      <c r="C134" s="281" t="s">
        <v>1771</v>
      </c>
      <c r="D134" s="281"/>
      <c r="E134" s="281"/>
      <c r="F134" s="300" t="s">
        <v>1750</v>
      </c>
      <c r="G134" s="281"/>
      <c r="H134" s="281" t="s">
        <v>1783</v>
      </c>
      <c r="I134" s="281" t="s">
        <v>1746</v>
      </c>
      <c r="J134" s="281">
        <v>50</v>
      </c>
      <c r="K134" s="322"/>
    </row>
    <row r="135" spans="2:11" ht="15" customHeight="1">
      <c r="B135" s="320"/>
      <c r="C135" s="281" t="s">
        <v>149</v>
      </c>
      <c r="D135" s="281"/>
      <c r="E135" s="281"/>
      <c r="F135" s="300" t="s">
        <v>1750</v>
      </c>
      <c r="G135" s="281"/>
      <c r="H135" s="281" t="s">
        <v>1796</v>
      </c>
      <c r="I135" s="281" t="s">
        <v>1746</v>
      </c>
      <c r="J135" s="281">
        <v>255</v>
      </c>
      <c r="K135" s="322"/>
    </row>
    <row r="136" spans="2:11" ht="15" customHeight="1">
      <c r="B136" s="320"/>
      <c r="C136" s="281" t="s">
        <v>1773</v>
      </c>
      <c r="D136" s="281"/>
      <c r="E136" s="281"/>
      <c r="F136" s="300" t="s">
        <v>1744</v>
      </c>
      <c r="G136" s="281"/>
      <c r="H136" s="281" t="s">
        <v>1797</v>
      </c>
      <c r="I136" s="281" t="s">
        <v>1775</v>
      </c>
      <c r="J136" s="281"/>
      <c r="K136" s="322"/>
    </row>
    <row r="137" spans="2:11" ht="15" customHeight="1">
      <c r="B137" s="320"/>
      <c r="C137" s="281" t="s">
        <v>1776</v>
      </c>
      <c r="D137" s="281"/>
      <c r="E137" s="281"/>
      <c r="F137" s="300" t="s">
        <v>1744</v>
      </c>
      <c r="G137" s="281"/>
      <c r="H137" s="281" t="s">
        <v>1798</v>
      </c>
      <c r="I137" s="281" t="s">
        <v>1778</v>
      </c>
      <c r="J137" s="281"/>
      <c r="K137" s="322"/>
    </row>
    <row r="138" spans="2:11" ht="15" customHeight="1">
      <c r="B138" s="320"/>
      <c r="C138" s="281" t="s">
        <v>1779</v>
      </c>
      <c r="D138" s="281"/>
      <c r="E138" s="281"/>
      <c r="F138" s="300" t="s">
        <v>1744</v>
      </c>
      <c r="G138" s="281"/>
      <c r="H138" s="281" t="s">
        <v>1779</v>
      </c>
      <c r="I138" s="281" t="s">
        <v>1778</v>
      </c>
      <c r="J138" s="281"/>
      <c r="K138" s="322"/>
    </row>
    <row r="139" spans="2:11" ht="15" customHeight="1">
      <c r="B139" s="320"/>
      <c r="C139" s="281" t="s">
        <v>43</v>
      </c>
      <c r="D139" s="281"/>
      <c r="E139" s="281"/>
      <c r="F139" s="300" t="s">
        <v>1744</v>
      </c>
      <c r="G139" s="281"/>
      <c r="H139" s="281" t="s">
        <v>1799</v>
      </c>
      <c r="I139" s="281" t="s">
        <v>1778</v>
      </c>
      <c r="J139" s="281"/>
      <c r="K139" s="322"/>
    </row>
    <row r="140" spans="2:11" ht="15" customHeight="1">
      <c r="B140" s="320"/>
      <c r="C140" s="281" t="s">
        <v>1800</v>
      </c>
      <c r="D140" s="281"/>
      <c r="E140" s="281"/>
      <c r="F140" s="300" t="s">
        <v>1744</v>
      </c>
      <c r="G140" s="281"/>
      <c r="H140" s="281" t="s">
        <v>1801</v>
      </c>
      <c r="I140" s="281" t="s">
        <v>1778</v>
      </c>
      <c r="J140" s="281"/>
      <c r="K140" s="322"/>
    </row>
    <row r="141" spans="2:11" ht="15" customHeight="1">
      <c r="B141" s="323"/>
      <c r="C141" s="324"/>
      <c r="D141" s="324"/>
      <c r="E141" s="324"/>
      <c r="F141" s="324"/>
      <c r="G141" s="324"/>
      <c r="H141" s="324"/>
      <c r="I141" s="324"/>
      <c r="J141" s="324"/>
      <c r="K141" s="325"/>
    </row>
    <row r="142" spans="2:11" ht="18.75" customHeight="1">
      <c r="B142" s="277"/>
      <c r="C142" s="277"/>
      <c r="D142" s="277"/>
      <c r="E142" s="277"/>
      <c r="F142" s="312"/>
      <c r="G142" s="277"/>
      <c r="H142" s="277"/>
      <c r="I142" s="277"/>
      <c r="J142" s="277"/>
      <c r="K142" s="277"/>
    </row>
    <row r="143" spans="2:11" ht="18.75" customHeight="1">
      <c r="B143" s="287"/>
      <c r="C143" s="287"/>
      <c r="D143" s="287"/>
      <c r="E143" s="287"/>
      <c r="F143" s="287"/>
      <c r="G143" s="287"/>
      <c r="H143" s="287"/>
      <c r="I143" s="287"/>
      <c r="J143" s="287"/>
      <c r="K143" s="287"/>
    </row>
    <row r="144" spans="2:11" ht="7.5" customHeight="1">
      <c r="B144" s="288"/>
      <c r="C144" s="289"/>
      <c r="D144" s="289"/>
      <c r="E144" s="289"/>
      <c r="F144" s="289"/>
      <c r="G144" s="289"/>
      <c r="H144" s="289"/>
      <c r="I144" s="289"/>
      <c r="J144" s="289"/>
      <c r="K144" s="290"/>
    </row>
    <row r="145" spans="2:11" ht="45" customHeight="1">
      <c r="B145" s="291"/>
      <c r="C145" s="397" t="s">
        <v>1802</v>
      </c>
      <c r="D145" s="397"/>
      <c r="E145" s="397"/>
      <c r="F145" s="397"/>
      <c r="G145" s="397"/>
      <c r="H145" s="397"/>
      <c r="I145" s="397"/>
      <c r="J145" s="397"/>
      <c r="K145" s="292"/>
    </row>
    <row r="146" spans="2:11" ht="17.25" customHeight="1">
      <c r="B146" s="291"/>
      <c r="C146" s="293" t="s">
        <v>1738</v>
      </c>
      <c r="D146" s="293"/>
      <c r="E146" s="293"/>
      <c r="F146" s="293" t="s">
        <v>1739</v>
      </c>
      <c r="G146" s="294"/>
      <c r="H146" s="293" t="s">
        <v>144</v>
      </c>
      <c r="I146" s="293" t="s">
        <v>62</v>
      </c>
      <c r="J146" s="293" t="s">
        <v>1740</v>
      </c>
      <c r="K146" s="292"/>
    </row>
    <row r="147" spans="2:11" ht="17.25" customHeight="1">
      <c r="B147" s="291"/>
      <c r="C147" s="295" t="s">
        <v>1741</v>
      </c>
      <c r="D147" s="295"/>
      <c r="E147" s="295"/>
      <c r="F147" s="296" t="s">
        <v>1742</v>
      </c>
      <c r="G147" s="297"/>
      <c r="H147" s="295"/>
      <c r="I147" s="295"/>
      <c r="J147" s="295" t="s">
        <v>1743</v>
      </c>
      <c r="K147" s="292"/>
    </row>
    <row r="148" spans="2:11" ht="5.25" customHeight="1">
      <c r="B148" s="301"/>
      <c r="C148" s="298"/>
      <c r="D148" s="298"/>
      <c r="E148" s="298"/>
      <c r="F148" s="298"/>
      <c r="G148" s="299"/>
      <c r="H148" s="298"/>
      <c r="I148" s="298"/>
      <c r="J148" s="298"/>
      <c r="K148" s="322"/>
    </row>
    <row r="149" spans="2:11" ht="15" customHeight="1">
      <c r="B149" s="301"/>
      <c r="C149" s="326" t="s">
        <v>1747</v>
      </c>
      <c r="D149" s="281"/>
      <c r="E149" s="281"/>
      <c r="F149" s="327" t="s">
        <v>1744</v>
      </c>
      <c r="G149" s="281"/>
      <c r="H149" s="326" t="s">
        <v>1783</v>
      </c>
      <c r="I149" s="326" t="s">
        <v>1746</v>
      </c>
      <c r="J149" s="326">
        <v>120</v>
      </c>
      <c r="K149" s="322"/>
    </row>
    <row r="150" spans="2:11" ht="15" customHeight="1">
      <c r="B150" s="301"/>
      <c r="C150" s="326" t="s">
        <v>1792</v>
      </c>
      <c r="D150" s="281"/>
      <c r="E150" s="281"/>
      <c r="F150" s="327" t="s">
        <v>1744</v>
      </c>
      <c r="G150" s="281"/>
      <c r="H150" s="326" t="s">
        <v>1803</v>
      </c>
      <c r="I150" s="326" t="s">
        <v>1746</v>
      </c>
      <c r="J150" s="326" t="s">
        <v>1794</v>
      </c>
      <c r="K150" s="322"/>
    </row>
    <row r="151" spans="2:11" ht="15" customHeight="1">
      <c r="B151" s="301"/>
      <c r="C151" s="326" t="s">
        <v>1693</v>
      </c>
      <c r="D151" s="281"/>
      <c r="E151" s="281"/>
      <c r="F151" s="327" t="s">
        <v>1744</v>
      </c>
      <c r="G151" s="281"/>
      <c r="H151" s="326" t="s">
        <v>1804</v>
      </c>
      <c r="I151" s="326" t="s">
        <v>1746</v>
      </c>
      <c r="J151" s="326" t="s">
        <v>1794</v>
      </c>
      <c r="K151" s="322"/>
    </row>
    <row r="152" spans="2:11" ht="15" customHeight="1">
      <c r="B152" s="301"/>
      <c r="C152" s="326" t="s">
        <v>1749</v>
      </c>
      <c r="D152" s="281"/>
      <c r="E152" s="281"/>
      <c r="F152" s="327" t="s">
        <v>1750</v>
      </c>
      <c r="G152" s="281"/>
      <c r="H152" s="326" t="s">
        <v>1783</v>
      </c>
      <c r="I152" s="326" t="s">
        <v>1746</v>
      </c>
      <c r="J152" s="326">
        <v>50</v>
      </c>
      <c r="K152" s="322"/>
    </row>
    <row r="153" spans="2:11" ht="15" customHeight="1">
      <c r="B153" s="301"/>
      <c r="C153" s="326" t="s">
        <v>1752</v>
      </c>
      <c r="D153" s="281"/>
      <c r="E153" s="281"/>
      <c r="F153" s="327" t="s">
        <v>1744</v>
      </c>
      <c r="G153" s="281"/>
      <c r="H153" s="326" t="s">
        <v>1783</v>
      </c>
      <c r="I153" s="326" t="s">
        <v>1754</v>
      </c>
      <c r="J153" s="326"/>
      <c r="K153" s="322"/>
    </row>
    <row r="154" spans="2:11" ht="15" customHeight="1">
      <c r="B154" s="301"/>
      <c r="C154" s="326" t="s">
        <v>1763</v>
      </c>
      <c r="D154" s="281"/>
      <c r="E154" s="281"/>
      <c r="F154" s="327" t="s">
        <v>1750</v>
      </c>
      <c r="G154" s="281"/>
      <c r="H154" s="326" t="s">
        <v>1783</v>
      </c>
      <c r="I154" s="326" t="s">
        <v>1746</v>
      </c>
      <c r="J154" s="326">
        <v>50</v>
      </c>
      <c r="K154" s="322"/>
    </row>
    <row r="155" spans="2:11" ht="15" customHeight="1">
      <c r="B155" s="301"/>
      <c r="C155" s="326" t="s">
        <v>1771</v>
      </c>
      <c r="D155" s="281"/>
      <c r="E155" s="281"/>
      <c r="F155" s="327" t="s">
        <v>1750</v>
      </c>
      <c r="G155" s="281"/>
      <c r="H155" s="326" t="s">
        <v>1783</v>
      </c>
      <c r="I155" s="326" t="s">
        <v>1746</v>
      </c>
      <c r="J155" s="326">
        <v>50</v>
      </c>
      <c r="K155" s="322"/>
    </row>
    <row r="156" spans="2:11" ht="15" customHeight="1">
      <c r="B156" s="301"/>
      <c r="C156" s="326" t="s">
        <v>1769</v>
      </c>
      <c r="D156" s="281"/>
      <c r="E156" s="281"/>
      <c r="F156" s="327" t="s">
        <v>1750</v>
      </c>
      <c r="G156" s="281"/>
      <c r="H156" s="326" t="s">
        <v>1783</v>
      </c>
      <c r="I156" s="326" t="s">
        <v>1746</v>
      </c>
      <c r="J156" s="326">
        <v>50</v>
      </c>
      <c r="K156" s="322"/>
    </row>
    <row r="157" spans="2:11" ht="15" customHeight="1">
      <c r="B157" s="301"/>
      <c r="C157" s="326" t="s">
        <v>138</v>
      </c>
      <c r="D157" s="281"/>
      <c r="E157" s="281"/>
      <c r="F157" s="327" t="s">
        <v>1744</v>
      </c>
      <c r="G157" s="281"/>
      <c r="H157" s="326" t="s">
        <v>1805</v>
      </c>
      <c r="I157" s="326" t="s">
        <v>1746</v>
      </c>
      <c r="J157" s="326" t="s">
        <v>1806</v>
      </c>
      <c r="K157" s="322"/>
    </row>
    <row r="158" spans="2:11" ht="15" customHeight="1">
      <c r="B158" s="301"/>
      <c r="C158" s="326" t="s">
        <v>1807</v>
      </c>
      <c r="D158" s="281"/>
      <c r="E158" s="281"/>
      <c r="F158" s="327" t="s">
        <v>1744</v>
      </c>
      <c r="G158" s="281"/>
      <c r="H158" s="326" t="s">
        <v>1808</v>
      </c>
      <c r="I158" s="326" t="s">
        <v>1778</v>
      </c>
      <c r="J158" s="326"/>
      <c r="K158" s="322"/>
    </row>
    <row r="159" spans="2:11" ht="15" customHeight="1">
      <c r="B159" s="328"/>
      <c r="C159" s="310"/>
      <c r="D159" s="310"/>
      <c r="E159" s="310"/>
      <c r="F159" s="310"/>
      <c r="G159" s="310"/>
      <c r="H159" s="310"/>
      <c r="I159" s="310"/>
      <c r="J159" s="310"/>
      <c r="K159" s="329"/>
    </row>
    <row r="160" spans="2:11" ht="18.75" customHeight="1">
      <c r="B160" s="277"/>
      <c r="C160" s="281"/>
      <c r="D160" s="281"/>
      <c r="E160" s="281"/>
      <c r="F160" s="300"/>
      <c r="G160" s="281"/>
      <c r="H160" s="281"/>
      <c r="I160" s="281"/>
      <c r="J160" s="281"/>
      <c r="K160" s="277"/>
    </row>
    <row r="161" spans="2:11" ht="18.75" customHeight="1">
      <c r="B161" s="287"/>
      <c r="C161" s="287"/>
      <c r="D161" s="287"/>
      <c r="E161" s="287"/>
      <c r="F161" s="287"/>
      <c r="G161" s="287"/>
      <c r="H161" s="287"/>
      <c r="I161" s="287"/>
      <c r="J161" s="287"/>
      <c r="K161" s="287"/>
    </row>
    <row r="162" spans="2:11" ht="7.5" customHeight="1">
      <c r="B162" s="269"/>
      <c r="C162" s="270"/>
      <c r="D162" s="270"/>
      <c r="E162" s="270"/>
      <c r="F162" s="270"/>
      <c r="G162" s="270"/>
      <c r="H162" s="270"/>
      <c r="I162" s="270"/>
      <c r="J162" s="270"/>
      <c r="K162" s="271"/>
    </row>
    <row r="163" spans="2:11" ht="45" customHeight="1">
      <c r="B163" s="272"/>
      <c r="C163" s="396" t="s">
        <v>1809</v>
      </c>
      <c r="D163" s="396"/>
      <c r="E163" s="396"/>
      <c r="F163" s="396"/>
      <c r="G163" s="396"/>
      <c r="H163" s="396"/>
      <c r="I163" s="396"/>
      <c r="J163" s="396"/>
      <c r="K163" s="273"/>
    </row>
    <row r="164" spans="2:11" ht="17.25" customHeight="1">
      <c r="B164" s="272"/>
      <c r="C164" s="293" t="s">
        <v>1738</v>
      </c>
      <c r="D164" s="293"/>
      <c r="E164" s="293"/>
      <c r="F164" s="293" t="s">
        <v>1739</v>
      </c>
      <c r="G164" s="330"/>
      <c r="H164" s="331" t="s">
        <v>144</v>
      </c>
      <c r="I164" s="331" t="s">
        <v>62</v>
      </c>
      <c r="J164" s="293" t="s">
        <v>1740</v>
      </c>
      <c r="K164" s="273"/>
    </row>
    <row r="165" spans="2:11" ht="17.25" customHeight="1">
      <c r="B165" s="274"/>
      <c r="C165" s="295" t="s">
        <v>1741</v>
      </c>
      <c r="D165" s="295"/>
      <c r="E165" s="295"/>
      <c r="F165" s="296" t="s">
        <v>1742</v>
      </c>
      <c r="G165" s="332"/>
      <c r="H165" s="333"/>
      <c r="I165" s="333"/>
      <c r="J165" s="295" t="s">
        <v>1743</v>
      </c>
      <c r="K165" s="275"/>
    </row>
    <row r="166" spans="2:11" ht="5.25" customHeight="1">
      <c r="B166" s="301"/>
      <c r="C166" s="298"/>
      <c r="D166" s="298"/>
      <c r="E166" s="298"/>
      <c r="F166" s="298"/>
      <c r="G166" s="299"/>
      <c r="H166" s="298"/>
      <c r="I166" s="298"/>
      <c r="J166" s="298"/>
      <c r="K166" s="322"/>
    </row>
    <row r="167" spans="2:11" ht="15" customHeight="1">
      <c r="B167" s="301"/>
      <c r="C167" s="281" t="s">
        <v>1747</v>
      </c>
      <c r="D167" s="281"/>
      <c r="E167" s="281"/>
      <c r="F167" s="300" t="s">
        <v>1744</v>
      </c>
      <c r="G167" s="281"/>
      <c r="H167" s="281" t="s">
        <v>1783</v>
      </c>
      <c r="I167" s="281" t="s">
        <v>1746</v>
      </c>
      <c r="J167" s="281">
        <v>120</v>
      </c>
      <c r="K167" s="322"/>
    </row>
    <row r="168" spans="2:11" ht="15" customHeight="1">
      <c r="B168" s="301"/>
      <c r="C168" s="281" t="s">
        <v>1792</v>
      </c>
      <c r="D168" s="281"/>
      <c r="E168" s="281"/>
      <c r="F168" s="300" t="s">
        <v>1744</v>
      </c>
      <c r="G168" s="281"/>
      <c r="H168" s="281" t="s">
        <v>1793</v>
      </c>
      <c r="I168" s="281" t="s">
        <v>1746</v>
      </c>
      <c r="J168" s="281" t="s">
        <v>1794</v>
      </c>
      <c r="K168" s="322"/>
    </row>
    <row r="169" spans="2:11" ht="15" customHeight="1">
      <c r="B169" s="301"/>
      <c r="C169" s="281" t="s">
        <v>1693</v>
      </c>
      <c r="D169" s="281"/>
      <c r="E169" s="281"/>
      <c r="F169" s="300" t="s">
        <v>1744</v>
      </c>
      <c r="G169" s="281"/>
      <c r="H169" s="281" t="s">
        <v>1810</v>
      </c>
      <c r="I169" s="281" t="s">
        <v>1746</v>
      </c>
      <c r="J169" s="281" t="s">
        <v>1794</v>
      </c>
      <c r="K169" s="322"/>
    </row>
    <row r="170" spans="2:11" ht="15" customHeight="1">
      <c r="B170" s="301"/>
      <c r="C170" s="281" t="s">
        <v>1749</v>
      </c>
      <c r="D170" s="281"/>
      <c r="E170" s="281"/>
      <c r="F170" s="300" t="s">
        <v>1750</v>
      </c>
      <c r="G170" s="281"/>
      <c r="H170" s="281" t="s">
        <v>1810</v>
      </c>
      <c r="I170" s="281" t="s">
        <v>1746</v>
      </c>
      <c r="J170" s="281">
        <v>50</v>
      </c>
      <c r="K170" s="322"/>
    </row>
    <row r="171" spans="2:11" ht="15" customHeight="1">
      <c r="B171" s="301"/>
      <c r="C171" s="281" t="s">
        <v>1752</v>
      </c>
      <c r="D171" s="281"/>
      <c r="E171" s="281"/>
      <c r="F171" s="300" t="s">
        <v>1744</v>
      </c>
      <c r="G171" s="281"/>
      <c r="H171" s="281" t="s">
        <v>1810</v>
      </c>
      <c r="I171" s="281" t="s">
        <v>1754</v>
      </c>
      <c r="J171" s="281"/>
      <c r="K171" s="322"/>
    </row>
    <row r="172" spans="2:11" ht="15" customHeight="1">
      <c r="B172" s="301"/>
      <c r="C172" s="281" t="s">
        <v>1763</v>
      </c>
      <c r="D172" s="281"/>
      <c r="E172" s="281"/>
      <c r="F172" s="300" t="s">
        <v>1750</v>
      </c>
      <c r="G172" s="281"/>
      <c r="H172" s="281" t="s">
        <v>1810</v>
      </c>
      <c r="I172" s="281" t="s">
        <v>1746</v>
      </c>
      <c r="J172" s="281">
        <v>50</v>
      </c>
      <c r="K172" s="322"/>
    </row>
    <row r="173" spans="2:11" ht="15" customHeight="1">
      <c r="B173" s="301"/>
      <c r="C173" s="281" t="s">
        <v>1771</v>
      </c>
      <c r="D173" s="281"/>
      <c r="E173" s="281"/>
      <c r="F173" s="300" t="s">
        <v>1750</v>
      </c>
      <c r="G173" s="281"/>
      <c r="H173" s="281" t="s">
        <v>1810</v>
      </c>
      <c r="I173" s="281" t="s">
        <v>1746</v>
      </c>
      <c r="J173" s="281">
        <v>50</v>
      </c>
      <c r="K173" s="322"/>
    </row>
    <row r="174" spans="2:11" ht="15" customHeight="1">
      <c r="B174" s="301"/>
      <c r="C174" s="281" t="s">
        <v>1769</v>
      </c>
      <c r="D174" s="281"/>
      <c r="E174" s="281"/>
      <c r="F174" s="300" t="s">
        <v>1750</v>
      </c>
      <c r="G174" s="281"/>
      <c r="H174" s="281" t="s">
        <v>1810</v>
      </c>
      <c r="I174" s="281" t="s">
        <v>1746</v>
      </c>
      <c r="J174" s="281">
        <v>50</v>
      </c>
      <c r="K174" s="322"/>
    </row>
    <row r="175" spans="2:11" ht="15" customHeight="1">
      <c r="B175" s="301"/>
      <c r="C175" s="281" t="s">
        <v>143</v>
      </c>
      <c r="D175" s="281"/>
      <c r="E175" s="281"/>
      <c r="F175" s="300" t="s">
        <v>1744</v>
      </c>
      <c r="G175" s="281"/>
      <c r="H175" s="281" t="s">
        <v>1811</v>
      </c>
      <c r="I175" s="281" t="s">
        <v>1812</v>
      </c>
      <c r="J175" s="281"/>
      <c r="K175" s="322"/>
    </row>
    <row r="176" spans="2:11" ht="15" customHeight="1">
      <c r="B176" s="301"/>
      <c r="C176" s="281" t="s">
        <v>62</v>
      </c>
      <c r="D176" s="281"/>
      <c r="E176" s="281"/>
      <c r="F176" s="300" t="s">
        <v>1744</v>
      </c>
      <c r="G176" s="281"/>
      <c r="H176" s="281" t="s">
        <v>1813</v>
      </c>
      <c r="I176" s="281" t="s">
        <v>1814</v>
      </c>
      <c r="J176" s="281">
        <v>1</v>
      </c>
      <c r="K176" s="322"/>
    </row>
    <row r="177" spans="2:11" ht="15" customHeight="1">
      <c r="B177" s="301"/>
      <c r="C177" s="281" t="s">
        <v>58</v>
      </c>
      <c r="D177" s="281"/>
      <c r="E177" s="281"/>
      <c r="F177" s="300" t="s">
        <v>1744</v>
      </c>
      <c r="G177" s="281"/>
      <c r="H177" s="281" t="s">
        <v>1815</v>
      </c>
      <c r="I177" s="281" t="s">
        <v>1746</v>
      </c>
      <c r="J177" s="281">
        <v>20</v>
      </c>
      <c r="K177" s="322"/>
    </row>
    <row r="178" spans="2:11" ht="15" customHeight="1">
      <c r="B178" s="301"/>
      <c r="C178" s="281" t="s">
        <v>144</v>
      </c>
      <c r="D178" s="281"/>
      <c r="E178" s="281"/>
      <c r="F178" s="300" t="s">
        <v>1744</v>
      </c>
      <c r="G178" s="281"/>
      <c r="H178" s="281" t="s">
        <v>1816</v>
      </c>
      <c r="I178" s="281" t="s">
        <v>1746</v>
      </c>
      <c r="J178" s="281">
        <v>255</v>
      </c>
      <c r="K178" s="322"/>
    </row>
    <row r="179" spans="2:11" ht="15" customHeight="1">
      <c r="B179" s="301"/>
      <c r="C179" s="281" t="s">
        <v>145</v>
      </c>
      <c r="D179" s="281"/>
      <c r="E179" s="281"/>
      <c r="F179" s="300" t="s">
        <v>1744</v>
      </c>
      <c r="G179" s="281"/>
      <c r="H179" s="281" t="s">
        <v>1709</v>
      </c>
      <c r="I179" s="281" t="s">
        <v>1746</v>
      </c>
      <c r="J179" s="281">
        <v>10</v>
      </c>
      <c r="K179" s="322"/>
    </row>
    <row r="180" spans="2:11" ht="15" customHeight="1">
      <c r="B180" s="301"/>
      <c r="C180" s="281" t="s">
        <v>146</v>
      </c>
      <c r="D180" s="281"/>
      <c r="E180" s="281"/>
      <c r="F180" s="300" t="s">
        <v>1744</v>
      </c>
      <c r="G180" s="281"/>
      <c r="H180" s="281" t="s">
        <v>1817</v>
      </c>
      <c r="I180" s="281" t="s">
        <v>1778</v>
      </c>
      <c r="J180" s="281"/>
      <c r="K180" s="322"/>
    </row>
    <row r="181" spans="2:11" ht="15" customHeight="1">
      <c r="B181" s="301"/>
      <c r="C181" s="281" t="s">
        <v>1818</v>
      </c>
      <c r="D181" s="281"/>
      <c r="E181" s="281"/>
      <c r="F181" s="300" t="s">
        <v>1744</v>
      </c>
      <c r="G181" s="281"/>
      <c r="H181" s="281" t="s">
        <v>1819</v>
      </c>
      <c r="I181" s="281" t="s">
        <v>1778</v>
      </c>
      <c r="J181" s="281"/>
      <c r="K181" s="322"/>
    </row>
    <row r="182" spans="2:11" ht="15" customHeight="1">
      <c r="B182" s="301"/>
      <c r="C182" s="281" t="s">
        <v>1807</v>
      </c>
      <c r="D182" s="281"/>
      <c r="E182" s="281"/>
      <c r="F182" s="300" t="s">
        <v>1744</v>
      </c>
      <c r="G182" s="281"/>
      <c r="H182" s="281" t="s">
        <v>1820</v>
      </c>
      <c r="I182" s="281" t="s">
        <v>1778</v>
      </c>
      <c r="J182" s="281"/>
      <c r="K182" s="322"/>
    </row>
    <row r="183" spans="2:11" ht="15" customHeight="1">
      <c r="B183" s="301"/>
      <c r="C183" s="281" t="s">
        <v>148</v>
      </c>
      <c r="D183" s="281"/>
      <c r="E183" s="281"/>
      <c r="F183" s="300" t="s">
        <v>1750</v>
      </c>
      <c r="G183" s="281"/>
      <c r="H183" s="281" t="s">
        <v>1821</v>
      </c>
      <c r="I183" s="281" t="s">
        <v>1746</v>
      </c>
      <c r="J183" s="281">
        <v>50</v>
      </c>
      <c r="K183" s="322"/>
    </row>
    <row r="184" spans="2:11" ht="15" customHeight="1">
      <c r="B184" s="301"/>
      <c r="C184" s="281" t="s">
        <v>1822</v>
      </c>
      <c r="D184" s="281"/>
      <c r="E184" s="281"/>
      <c r="F184" s="300" t="s">
        <v>1750</v>
      </c>
      <c r="G184" s="281"/>
      <c r="H184" s="281" t="s">
        <v>1823</v>
      </c>
      <c r="I184" s="281" t="s">
        <v>1824</v>
      </c>
      <c r="J184" s="281"/>
      <c r="K184" s="322"/>
    </row>
    <row r="185" spans="2:11" ht="15" customHeight="1">
      <c r="B185" s="301"/>
      <c r="C185" s="281" t="s">
        <v>1825</v>
      </c>
      <c r="D185" s="281"/>
      <c r="E185" s="281"/>
      <c r="F185" s="300" t="s">
        <v>1750</v>
      </c>
      <c r="G185" s="281"/>
      <c r="H185" s="281" t="s">
        <v>1826</v>
      </c>
      <c r="I185" s="281" t="s">
        <v>1824</v>
      </c>
      <c r="J185" s="281"/>
      <c r="K185" s="322"/>
    </row>
    <row r="186" spans="2:11" ht="15" customHeight="1">
      <c r="B186" s="301"/>
      <c r="C186" s="281" t="s">
        <v>1827</v>
      </c>
      <c r="D186" s="281"/>
      <c r="E186" s="281"/>
      <c r="F186" s="300" t="s">
        <v>1750</v>
      </c>
      <c r="G186" s="281"/>
      <c r="H186" s="281" t="s">
        <v>1828</v>
      </c>
      <c r="I186" s="281" t="s">
        <v>1824</v>
      </c>
      <c r="J186" s="281"/>
      <c r="K186" s="322"/>
    </row>
    <row r="187" spans="2:11" ht="15" customHeight="1">
      <c r="B187" s="301"/>
      <c r="C187" s="334" t="s">
        <v>1829</v>
      </c>
      <c r="D187" s="281"/>
      <c r="E187" s="281"/>
      <c r="F187" s="300" t="s">
        <v>1750</v>
      </c>
      <c r="G187" s="281"/>
      <c r="H187" s="281" t="s">
        <v>1830</v>
      </c>
      <c r="I187" s="281" t="s">
        <v>1831</v>
      </c>
      <c r="J187" s="335" t="s">
        <v>1832</v>
      </c>
      <c r="K187" s="322"/>
    </row>
    <row r="188" spans="2:11" ht="15" customHeight="1">
      <c r="B188" s="301"/>
      <c r="C188" s="286" t="s">
        <v>47</v>
      </c>
      <c r="D188" s="281"/>
      <c r="E188" s="281"/>
      <c r="F188" s="300" t="s">
        <v>1744</v>
      </c>
      <c r="G188" s="281"/>
      <c r="H188" s="277" t="s">
        <v>1833</v>
      </c>
      <c r="I188" s="281" t="s">
        <v>1834</v>
      </c>
      <c r="J188" s="281"/>
      <c r="K188" s="322"/>
    </row>
    <row r="189" spans="2:11" ht="15" customHeight="1">
      <c r="B189" s="301"/>
      <c r="C189" s="286" t="s">
        <v>1835</v>
      </c>
      <c r="D189" s="281"/>
      <c r="E189" s="281"/>
      <c r="F189" s="300" t="s">
        <v>1744</v>
      </c>
      <c r="G189" s="281"/>
      <c r="H189" s="281" t="s">
        <v>1836</v>
      </c>
      <c r="I189" s="281" t="s">
        <v>1778</v>
      </c>
      <c r="J189" s="281"/>
      <c r="K189" s="322"/>
    </row>
    <row r="190" spans="2:11" ht="15" customHeight="1">
      <c r="B190" s="301"/>
      <c r="C190" s="286" t="s">
        <v>1837</v>
      </c>
      <c r="D190" s="281"/>
      <c r="E190" s="281"/>
      <c r="F190" s="300" t="s">
        <v>1744</v>
      </c>
      <c r="G190" s="281"/>
      <c r="H190" s="281" t="s">
        <v>1838</v>
      </c>
      <c r="I190" s="281" t="s">
        <v>1778</v>
      </c>
      <c r="J190" s="281"/>
      <c r="K190" s="322"/>
    </row>
    <row r="191" spans="2:11" ht="15" customHeight="1">
      <c r="B191" s="301"/>
      <c r="C191" s="286" t="s">
        <v>1839</v>
      </c>
      <c r="D191" s="281"/>
      <c r="E191" s="281"/>
      <c r="F191" s="300" t="s">
        <v>1750</v>
      </c>
      <c r="G191" s="281"/>
      <c r="H191" s="281" t="s">
        <v>1840</v>
      </c>
      <c r="I191" s="281" t="s">
        <v>1778</v>
      </c>
      <c r="J191" s="281"/>
      <c r="K191" s="322"/>
    </row>
    <row r="192" spans="2:11" ht="15" customHeight="1">
      <c r="B192" s="328"/>
      <c r="C192" s="336"/>
      <c r="D192" s="310"/>
      <c r="E192" s="310"/>
      <c r="F192" s="310"/>
      <c r="G192" s="310"/>
      <c r="H192" s="310"/>
      <c r="I192" s="310"/>
      <c r="J192" s="310"/>
      <c r="K192" s="329"/>
    </row>
    <row r="193" spans="2:11" ht="18.75" customHeight="1">
      <c r="B193" s="277"/>
      <c r="C193" s="281"/>
      <c r="D193" s="281"/>
      <c r="E193" s="281"/>
      <c r="F193" s="300"/>
      <c r="G193" s="281"/>
      <c r="H193" s="281"/>
      <c r="I193" s="281"/>
      <c r="J193" s="281"/>
      <c r="K193" s="277"/>
    </row>
    <row r="194" spans="2:11" ht="18.75" customHeight="1">
      <c r="B194" s="277"/>
      <c r="C194" s="281"/>
      <c r="D194" s="281"/>
      <c r="E194" s="281"/>
      <c r="F194" s="300"/>
      <c r="G194" s="281"/>
      <c r="H194" s="281"/>
      <c r="I194" s="281"/>
      <c r="J194" s="281"/>
      <c r="K194" s="277"/>
    </row>
    <row r="195" spans="2:11" ht="18.75" customHeight="1">
      <c r="B195" s="287"/>
      <c r="C195" s="287"/>
      <c r="D195" s="287"/>
      <c r="E195" s="287"/>
      <c r="F195" s="287"/>
      <c r="G195" s="287"/>
      <c r="H195" s="287"/>
      <c r="I195" s="287"/>
      <c r="J195" s="287"/>
      <c r="K195" s="287"/>
    </row>
    <row r="196" spans="2:11">
      <c r="B196" s="269"/>
      <c r="C196" s="270"/>
      <c r="D196" s="270"/>
      <c r="E196" s="270"/>
      <c r="F196" s="270"/>
      <c r="G196" s="270"/>
      <c r="H196" s="270"/>
      <c r="I196" s="270"/>
      <c r="J196" s="270"/>
      <c r="K196" s="271"/>
    </row>
    <row r="197" spans="2:11" ht="22.2">
      <c r="B197" s="272"/>
      <c r="C197" s="396" t="s">
        <v>1841</v>
      </c>
      <c r="D197" s="396"/>
      <c r="E197" s="396"/>
      <c r="F197" s="396"/>
      <c r="G197" s="396"/>
      <c r="H197" s="396"/>
      <c r="I197" s="396"/>
      <c r="J197" s="396"/>
      <c r="K197" s="273"/>
    </row>
    <row r="198" spans="2:11" ht="25.5" customHeight="1">
      <c r="B198" s="272"/>
      <c r="C198" s="337" t="s">
        <v>1842</v>
      </c>
      <c r="D198" s="337"/>
      <c r="E198" s="337"/>
      <c r="F198" s="337" t="s">
        <v>1843</v>
      </c>
      <c r="G198" s="338"/>
      <c r="H198" s="395" t="s">
        <v>1844</v>
      </c>
      <c r="I198" s="395"/>
      <c r="J198" s="395"/>
      <c r="K198" s="273"/>
    </row>
    <row r="199" spans="2:11" ht="5.25" customHeight="1">
      <c r="B199" s="301"/>
      <c r="C199" s="298"/>
      <c r="D199" s="298"/>
      <c r="E199" s="298"/>
      <c r="F199" s="298"/>
      <c r="G199" s="281"/>
      <c r="H199" s="298"/>
      <c r="I199" s="298"/>
      <c r="J199" s="298"/>
      <c r="K199" s="322"/>
    </row>
    <row r="200" spans="2:11" ht="15" customHeight="1">
      <c r="B200" s="301"/>
      <c r="C200" s="281" t="s">
        <v>1834</v>
      </c>
      <c r="D200" s="281"/>
      <c r="E200" s="281"/>
      <c r="F200" s="300" t="s">
        <v>48</v>
      </c>
      <c r="G200" s="281"/>
      <c r="H200" s="393" t="s">
        <v>1845</v>
      </c>
      <c r="I200" s="393"/>
      <c r="J200" s="393"/>
      <c r="K200" s="322"/>
    </row>
    <row r="201" spans="2:11" ht="15" customHeight="1">
      <c r="B201" s="301"/>
      <c r="C201" s="307"/>
      <c r="D201" s="281"/>
      <c r="E201" s="281"/>
      <c r="F201" s="300" t="s">
        <v>49</v>
      </c>
      <c r="G201" s="281"/>
      <c r="H201" s="393" t="s">
        <v>1846</v>
      </c>
      <c r="I201" s="393"/>
      <c r="J201" s="393"/>
      <c r="K201" s="322"/>
    </row>
    <row r="202" spans="2:11" ht="15" customHeight="1">
      <c r="B202" s="301"/>
      <c r="C202" s="307"/>
      <c r="D202" s="281"/>
      <c r="E202" s="281"/>
      <c r="F202" s="300" t="s">
        <v>52</v>
      </c>
      <c r="G202" s="281"/>
      <c r="H202" s="393" t="s">
        <v>1847</v>
      </c>
      <c r="I202" s="393"/>
      <c r="J202" s="393"/>
      <c r="K202" s="322"/>
    </row>
    <row r="203" spans="2:11" ht="15" customHeight="1">
      <c r="B203" s="301"/>
      <c r="C203" s="281"/>
      <c r="D203" s="281"/>
      <c r="E203" s="281"/>
      <c r="F203" s="300" t="s">
        <v>50</v>
      </c>
      <c r="G203" s="281"/>
      <c r="H203" s="393" t="s">
        <v>1848</v>
      </c>
      <c r="I203" s="393"/>
      <c r="J203" s="393"/>
      <c r="K203" s="322"/>
    </row>
    <row r="204" spans="2:11" ht="15" customHeight="1">
      <c r="B204" s="301"/>
      <c r="C204" s="281"/>
      <c r="D204" s="281"/>
      <c r="E204" s="281"/>
      <c r="F204" s="300" t="s">
        <v>51</v>
      </c>
      <c r="G204" s="281"/>
      <c r="H204" s="393" t="s">
        <v>1849</v>
      </c>
      <c r="I204" s="393"/>
      <c r="J204" s="393"/>
      <c r="K204" s="322"/>
    </row>
    <row r="205" spans="2:11" ht="15" customHeight="1">
      <c r="B205" s="301"/>
      <c r="C205" s="281"/>
      <c r="D205" s="281"/>
      <c r="E205" s="281"/>
      <c r="F205" s="300"/>
      <c r="G205" s="281"/>
      <c r="H205" s="281"/>
      <c r="I205" s="281"/>
      <c r="J205" s="281"/>
      <c r="K205" s="322"/>
    </row>
    <row r="206" spans="2:11" ht="15" customHeight="1">
      <c r="B206" s="301"/>
      <c r="C206" s="281" t="s">
        <v>1790</v>
      </c>
      <c r="D206" s="281"/>
      <c r="E206" s="281"/>
      <c r="F206" s="300" t="s">
        <v>84</v>
      </c>
      <c r="G206" s="281"/>
      <c r="H206" s="393" t="s">
        <v>1850</v>
      </c>
      <c r="I206" s="393"/>
      <c r="J206" s="393"/>
      <c r="K206" s="322"/>
    </row>
    <row r="207" spans="2:11" ht="15" customHeight="1">
      <c r="B207" s="301"/>
      <c r="C207" s="307"/>
      <c r="D207" s="281"/>
      <c r="E207" s="281"/>
      <c r="F207" s="300" t="s">
        <v>1687</v>
      </c>
      <c r="G207" s="281"/>
      <c r="H207" s="393" t="s">
        <v>1688</v>
      </c>
      <c r="I207" s="393"/>
      <c r="J207" s="393"/>
      <c r="K207" s="322"/>
    </row>
    <row r="208" spans="2:11" ht="15" customHeight="1">
      <c r="B208" s="301"/>
      <c r="C208" s="281"/>
      <c r="D208" s="281"/>
      <c r="E208" s="281"/>
      <c r="F208" s="300" t="s">
        <v>1685</v>
      </c>
      <c r="G208" s="281"/>
      <c r="H208" s="393" t="s">
        <v>1851</v>
      </c>
      <c r="I208" s="393"/>
      <c r="J208" s="393"/>
      <c r="K208" s="322"/>
    </row>
    <row r="209" spans="2:11" ht="15" customHeight="1">
      <c r="B209" s="339"/>
      <c r="C209" s="307"/>
      <c r="D209" s="307"/>
      <c r="E209" s="307"/>
      <c r="F209" s="300" t="s">
        <v>1689</v>
      </c>
      <c r="G209" s="286"/>
      <c r="H209" s="394" t="s">
        <v>1690</v>
      </c>
      <c r="I209" s="394"/>
      <c r="J209" s="394"/>
      <c r="K209" s="340"/>
    </row>
    <row r="210" spans="2:11" ht="15" customHeight="1">
      <c r="B210" s="339"/>
      <c r="C210" s="307"/>
      <c r="D210" s="307"/>
      <c r="E210" s="307"/>
      <c r="F210" s="300" t="s">
        <v>1691</v>
      </c>
      <c r="G210" s="286"/>
      <c r="H210" s="394" t="s">
        <v>222</v>
      </c>
      <c r="I210" s="394"/>
      <c r="J210" s="394"/>
      <c r="K210" s="340"/>
    </row>
    <row r="211" spans="2:11" ht="15" customHeight="1">
      <c r="B211" s="339"/>
      <c r="C211" s="307"/>
      <c r="D211" s="307"/>
      <c r="E211" s="307"/>
      <c r="F211" s="341"/>
      <c r="G211" s="286"/>
      <c r="H211" s="342"/>
      <c r="I211" s="342"/>
      <c r="J211" s="342"/>
      <c r="K211" s="340"/>
    </row>
    <row r="212" spans="2:11" ht="15" customHeight="1">
      <c r="B212" s="339"/>
      <c r="C212" s="281" t="s">
        <v>1814</v>
      </c>
      <c r="D212" s="307"/>
      <c r="E212" s="307"/>
      <c r="F212" s="300">
        <v>1</v>
      </c>
      <c r="G212" s="286"/>
      <c r="H212" s="394" t="s">
        <v>1852</v>
      </c>
      <c r="I212" s="394"/>
      <c r="J212" s="394"/>
      <c r="K212" s="340"/>
    </row>
    <row r="213" spans="2:11" ht="15" customHeight="1">
      <c r="B213" s="339"/>
      <c r="C213" s="307"/>
      <c r="D213" s="307"/>
      <c r="E213" s="307"/>
      <c r="F213" s="300">
        <v>2</v>
      </c>
      <c r="G213" s="286"/>
      <c r="H213" s="394" t="s">
        <v>1853</v>
      </c>
      <c r="I213" s="394"/>
      <c r="J213" s="394"/>
      <c r="K213" s="340"/>
    </row>
    <row r="214" spans="2:11" ht="15" customHeight="1">
      <c r="B214" s="339"/>
      <c r="C214" s="307"/>
      <c r="D214" s="307"/>
      <c r="E214" s="307"/>
      <c r="F214" s="300">
        <v>3</v>
      </c>
      <c r="G214" s="286"/>
      <c r="H214" s="394" t="s">
        <v>1854</v>
      </c>
      <c r="I214" s="394"/>
      <c r="J214" s="394"/>
      <c r="K214" s="340"/>
    </row>
    <row r="215" spans="2:11" ht="15" customHeight="1">
      <c r="B215" s="339"/>
      <c r="C215" s="307"/>
      <c r="D215" s="307"/>
      <c r="E215" s="307"/>
      <c r="F215" s="300">
        <v>4</v>
      </c>
      <c r="G215" s="286"/>
      <c r="H215" s="394" t="s">
        <v>1855</v>
      </c>
      <c r="I215" s="394"/>
      <c r="J215" s="394"/>
      <c r="K215" s="340"/>
    </row>
    <row r="216" spans="2:11" ht="12.75" customHeight="1">
      <c r="B216" s="343"/>
      <c r="C216" s="344"/>
      <c r="D216" s="344"/>
      <c r="E216" s="344"/>
      <c r="F216" s="344"/>
      <c r="G216" s="344"/>
      <c r="H216" s="344"/>
      <c r="I216" s="344"/>
      <c r="J216" s="344"/>
      <c r="K216" s="345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9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2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3"/>
      <c r="C1" s="113"/>
      <c r="D1" s="114" t="s">
        <v>1</v>
      </c>
      <c r="E1" s="113"/>
      <c r="F1" s="115" t="s">
        <v>129</v>
      </c>
      <c r="G1" s="392" t="s">
        <v>130</v>
      </c>
      <c r="H1" s="392"/>
      <c r="I1" s="116"/>
      <c r="J1" s="115" t="s">
        <v>131</v>
      </c>
      <c r="K1" s="114" t="s">
        <v>132</v>
      </c>
      <c r="L1" s="115" t="s">
        <v>133</v>
      </c>
      <c r="M1" s="115"/>
      <c r="N1" s="115"/>
      <c r="O1" s="115"/>
      <c r="P1" s="115"/>
      <c r="Q1" s="115"/>
      <c r="R1" s="115"/>
      <c r="S1" s="115"/>
      <c r="T1" s="11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86</v>
      </c>
    </row>
    <row r="3" spans="1:70" ht="6.9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88</v>
      </c>
    </row>
    <row r="4" spans="1:70" ht="36.9" customHeight="1">
      <c r="B4" s="28"/>
      <c r="C4" s="29"/>
      <c r="D4" s="30" t="s">
        <v>134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III/33420 Molitorov, most ev. č. 33420-1</v>
      </c>
      <c r="F7" s="385"/>
      <c r="G7" s="385"/>
      <c r="H7" s="385"/>
      <c r="I7" s="118"/>
      <c r="J7" s="29"/>
      <c r="K7" s="31"/>
    </row>
    <row r="8" spans="1:70" s="1" customFormat="1" ht="13.2">
      <c r="B8" s="42"/>
      <c r="C8" s="43"/>
      <c r="D8" s="37" t="s">
        <v>135</v>
      </c>
      <c r="E8" s="43"/>
      <c r="F8" s="43"/>
      <c r="G8" s="43"/>
      <c r="H8" s="43"/>
      <c r="I8" s="119"/>
      <c r="J8" s="43"/>
      <c r="K8" s="46"/>
    </row>
    <row r="9" spans="1:70" s="1" customFormat="1" ht="36.9" customHeight="1">
      <c r="B9" s="42"/>
      <c r="C9" s="43"/>
      <c r="D9" s="43"/>
      <c r="E9" s="386" t="s">
        <v>136</v>
      </c>
      <c r="F9" s="387"/>
      <c r="G9" s="387"/>
      <c r="H9" s="387"/>
      <c r="I9" s="119"/>
      <c r="J9" s="43"/>
      <c r="K9" s="46"/>
    </row>
    <row r="10" spans="1:70" s="1" customFormat="1" ht="12">
      <c r="B10" s="42"/>
      <c r="C10" s="43"/>
      <c r="D10" s="43"/>
      <c r="E10" s="43"/>
      <c r="F10" s="43"/>
      <c r="G10" s="43"/>
      <c r="H10" s="43"/>
      <c r="I10" s="119"/>
      <c r="J10" s="43"/>
      <c r="K10" s="46"/>
    </row>
    <row r="11" spans="1:70" s="1" customFormat="1" ht="14.4" customHeight="1">
      <c r="B11" s="42"/>
      <c r="C11" s="43"/>
      <c r="D11" s="37" t="s">
        <v>20</v>
      </c>
      <c r="E11" s="43"/>
      <c r="F11" s="35" t="s">
        <v>87</v>
      </c>
      <c r="G11" s="43"/>
      <c r="H11" s="43"/>
      <c r="I11" s="120" t="s">
        <v>22</v>
      </c>
      <c r="J11" s="35" t="s">
        <v>32</v>
      </c>
      <c r="K11" s="46"/>
    </row>
    <row r="12" spans="1:70" s="1" customFormat="1" ht="14.4" customHeight="1">
      <c r="B12" s="42"/>
      <c r="C12" s="43"/>
      <c r="D12" s="37" t="s">
        <v>24</v>
      </c>
      <c r="E12" s="43"/>
      <c r="F12" s="35" t="s">
        <v>25</v>
      </c>
      <c r="G12" s="43"/>
      <c r="H12" s="43"/>
      <c r="I12" s="120" t="s">
        <v>26</v>
      </c>
      <c r="J12" s="121" t="str">
        <f>'Rekapitulace stavby'!AN8</f>
        <v>20. 12. 2017</v>
      </c>
      <c r="K12" s="46"/>
    </row>
    <row r="13" spans="1:70" s="1" customFormat="1" ht="10.8" customHeight="1">
      <c r="B13" s="42"/>
      <c r="C13" s="43"/>
      <c r="D13" s="43"/>
      <c r="E13" s="43"/>
      <c r="F13" s="43"/>
      <c r="G13" s="43"/>
      <c r="H13" s="43"/>
      <c r="I13" s="119"/>
      <c r="J13" s="43"/>
      <c r="K13" s="46"/>
    </row>
    <row r="14" spans="1:70" s="1" customFormat="1" ht="14.4" customHeight="1">
      <c r="B14" s="42"/>
      <c r="C14" s="43"/>
      <c r="D14" s="37" t="s">
        <v>30</v>
      </c>
      <c r="E14" s="43"/>
      <c r="F14" s="43"/>
      <c r="G14" s="43"/>
      <c r="H14" s="43"/>
      <c r="I14" s="120" t="s">
        <v>31</v>
      </c>
      <c r="J14" s="35" t="s">
        <v>32</v>
      </c>
      <c r="K14" s="46"/>
    </row>
    <row r="15" spans="1:70" s="1" customFormat="1" ht="18" customHeight="1">
      <c r="B15" s="42"/>
      <c r="C15" s="43"/>
      <c r="D15" s="43"/>
      <c r="E15" s="35" t="s">
        <v>33</v>
      </c>
      <c r="F15" s="43"/>
      <c r="G15" s="43"/>
      <c r="H15" s="43"/>
      <c r="I15" s="120" t="s">
        <v>34</v>
      </c>
      <c r="J15" s="35" t="s">
        <v>32</v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9"/>
      <c r="J16" s="43"/>
      <c r="K16" s="46"/>
    </row>
    <row r="17" spans="2:11" s="1" customFormat="1" ht="14.4" customHeight="1">
      <c r="B17" s="42"/>
      <c r="C17" s="43"/>
      <c r="D17" s="37" t="s">
        <v>35</v>
      </c>
      <c r="E17" s="43"/>
      <c r="F17" s="43"/>
      <c r="G17" s="43"/>
      <c r="H17" s="43"/>
      <c r="I17" s="120" t="s">
        <v>31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20" t="s">
        <v>34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9"/>
      <c r="J19" s="43"/>
      <c r="K19" s="46"/>
    </row>
    <row r="20" spans="2:11" s="1" customFormat="1" ht="14.4" customHeight="1">
      <c r="B20" s="42"/>
      <c r="C20" s="43"/>
      <c r="D20" s="37" t="s">
        <v>37</v>
      </c>
      <c r="E20" s="43"/>
      <c r="F20" s="43"/>
      <c r="G20" s="43"/>
      <c r="H20" s="43"/>
      <c r="I20" s="120" t="s">
        <v>31</v>
      </c>
      <c r="J20" s="35" t="s">
        <v>38</v>
      </c>
      <c r="K20" s="46"/>
    </row>
    <row r="21" spans="2:11" s="1" customFormat="1" ht="18" customHeight="1">
      <c r="B21" s="42"/>
      <c r="C21" s="43"/>
      <c r="D21" s="43"/>
      <c r="E21" s="35" t="s">
        <v>39</v>
      </c>
      <c r="F21" s="43"/>
      <c r="G21" s="43"/>
      <c r="H21" s="43"/>
      <c r="I21" s="120" t="s">
        <v>34</v>
      </c>
      <c r="J21" s="35" t="s">
        <v>40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9"/>
      <c r="J22" s="43"/>
      <c r="K22" s="46"/>
    </row>
    <row r="23" spans="2:11" s="1" customFormat="1" ht="14.4" customHeight="1">
      <c r="B23" s="42"/>
      <c r="C23" s="43"/>
      <c r="D23" s="37" t="s">
        <v>42</v>
      </c>
      <c r="E23" s="43"/>
      <c r="F23" s="43"/>
      <c r="G23" s="43"/>
      <c r="H23" s="43"/>
      <c r="I23" s="119"/>
      <c r="J23" s="43"/>
      <c r="K23" s="46"/>
    </row>
    <row r="24" spans="2:11" s="6" customFormat="1" ht="16.5" customHeight="1">
      <c r="B24" s="122"/>
      <c r="C24" s="123"/>
      <c r="D24" s="123"/>
      <c r="E24" s="353" t="s">
        <v>32</v>
      </c>
      <c r="F24" s="353"/>
      <c r="G24" s="353"/>
      <c r="H24" s="353"/>
      <c r="I24" s="124"/>
      <c r="J24" s="123"/>
      <c r="K24" s="125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9"/>
      <c r="J25" s="43"/>
      <c r="K25" s="46"/>
    </row>
    <row r="26" spans="2:11" s="1" customFormat="1" ht="6.9" customHeight="1">
      <c r="B26" s="42"/>
      <c r="C26" s="43"/>
      <c r="D26" s="86"/>
      <c r="E26" s="86"/>
      <c r="F26" s="86"/>
      <c r="G26" s="86"/>
      <c r="H26" s="86"/>
      <c r="I26" s="126"/>
      <c r="J26" s="86"/>
      <c r="K26" s="127"/>
    </row>
    <row r="27" spans="2:11" s="1" customFormat="1" ht="25.35" customHeight="1">
      <c r="B27" s="42"/>
      <c r="C27" s="43"/>
      <c r="D27" s="128" t="s">
        <v>43</v>
      </c>
      <c r="E27" s="43"/>
      <c r="F27" s="43"/>
      <c r="G27" s="43"/>
      <c r="H27" s="43"/>
      <c r="I27" s="119"/>
      <c r="J27" s="129">
        <f>ROUND(J76,2)</f>
        <v>0</v>
      </c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26"/>
      <c r="J28" s="86"/>
      <c r="K28" s="127"/>
    </row>
    <row r="29" spans="2:11" s="1" customFormat="1" ht="14.4" customHeight="1">
      <c r="B29" s="42"/>
      <c r="C29" s="43"/>
      <c r="D29" s="43"/>
      <c r="E29" s="43"/>
      <c r="F29" s="47" t="s">
        <v>45</v>
      </c>
      <c r="G29" s="43"/>
      <c r="H29" s="43"/>
      <c r="I29" s="130" t="s">
        <v>44</v>
      </c>
      <c r="J29" s="47" t="s">
        <v>46</v>
      </c>
      <c r="K29" s="46"/>
    </row>
    <row r="30" spans="2:11" s="1" customFormat="1" ht="14.4" customHeight="1">
      <c r="B30" s="42"/>
      <c r="C30" s="43"/>
      <c r="D30" s="50" t="s">
        <v>47</v>
      </c>
      <c r="E30" s="50" t="s">
        <v>48</v>
      </c>
      <c r="F30" s="131">
        <f>ROUND(SUM(BE76:BE78), 2)</f>
        <v>0</v>
      </c>
      <c r="G30" s="43"/>
      <c r="H30" s="43"/>
      <c r="I30" s="132">
        <v>0.21</v>
      </c>
      <c r="J30" s="131">
        <f>ROUND(ROUND((SUM(BE76:BE78)),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49</v>
      </c>
      <c r="F31" s="131">
        <f>ROUND(SUM(BF76:BF78), 2)</f>
        <v>0</v>
      </c>
      <c r="G31" s="43"/>
      <c r="H31" s="43"/>
      <c r="I31" s="132">
        <v>0.15</v>
      </c>
      <c r="J31" s="131">
        <f>ROUND(ROUND((SUM(BF76:BF78)),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50</v>
      </c>
      <c r="F32" s="131">
        <f>ROUND(SUM(BG76:BG78), 2)</f>
        <v>0</v>
      </c>
      <c r="G32" s="43"/>
      <c r="H32" s="43"/>
      <c r="I32" s="132">
        <v>0.21</v>
      </c>
      <c r="J32" s="131">
        <v>0</v>
      </c>
      <c r="K32" s="46"/>
    </row>
    <row r="33" spans="2:11" s="1" customFormat="1" ht="14.4" hidden="1" customHeight="1">
      <c r="B33" s="42"/>
      <c r="C33" s="43"/>
      <c r="D33" s="43"/>
      <c r="E33" s="50" t="s">
        <v>51</v>
      </c>
      <c r="F33" s="131">
        <f>ROUND(SUM(BH76:BH78), 2)</f>
        <v>0</v>
      </c>
      <c r="G33" s="43"/>
      <c r="H33" s="43"/>
      <c r="I33" s="132">
        <v>0.15</v>
      </c>
      <c r="J33" s="131">
        <v>0</v>
      </c>
      <c r="K33" s="46"/>
    </row>
    <row r="34" spans="2:11" s="1" customFormat="1" ht="14.4" hidden="1" customHeight="1">
      <c r="B34" s="42"/>
      <c r="C34" s="43"/>
      <c r="D34" s="43"/>
      <c r="E34" s="50" t="s">
        <v>52</v>
      </c>
      <c r="F34" s="131">
        <f>ROUND(SUM(BI76:BI78), 2)</f>
        <v>0</v>
      </c>
      <c r="G34" s="43"/>
      <c r="H34" s="43"/>
      <c r="I34" s="132">
        <v>0</v>
      </c>
      <c r="J34" s="131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9"/>
      <c r="J35" s="43"/>
      <c r="K35" s="46"/>
    </row>
    <row r="36" spans="2:11" s="1" customFormat="1" ht="25.35" customHeight="1">
      <c r="B36" s="42"/>
      <c r="C36" s="133"/>
      <c r="D36" s="134" t="s">
        <v>53</v>
      </c>
      <c r="E36" s="80"/>
      <c r="F36" s="80"/>
      <c r="G36" s="135" t="s">
        <v>54</v>
      </c>
      <c r="H36" s="136" t="s">
        <v>55</v>
      </c>
      <c r="I36" s="137"/>
      <c r="J36" s="138">
        <f>SUM(J27:J34)</f>
        <v>0</v>
      </c>
      <c r="K36" s="139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40"/>
      <c r="J37" s="58"/>
      <c r="K37" s="59"/>
    </row>
    <row r="41" spans="2:11" s="1" customFormat="1" ht="6.9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" customHeight="1">
      <c r="B42" s="42"/>
      <c r="C42" s="30" t="s">
        <v>137</v>
      </c>
      <c r="D42" s="43"/>
      <c r="E42" s="43"/>
      <c r="F42" s="43"/>
      <c r="G42" s="43"/>
      <c r="H42" s="43"/>
      <c r="I42" s="119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9"/>
      <c r="J43" s="43"/>
      <c r="K43" s="46"/>
    </row>
    <row r="44" spans="2:11" s="1" customFormat="1" ht="14.4" customHeight="1">
      <c r="B44" s="42"/>
      <c r="C44" s="37" t="s">
        <v>18</v>
      </c>
      <c r="D44" s="43"/>
      <c r="E44" s="43"/>
      <c r="F44" s="43"/>
      <c r="G44" s="43"/>
      <c r="H44" s="43"/>
      <c r="I44" s="119"/>
      <c r="J44" s="43"/>
      <c r="K44" s="46"/>
    </row>
    <row r="45" spans="2:11" s="1" customFormat="1" ht="16.5" customHeight="1">
      <c r="B45" s="42"/>
      <c r="C45" s="43"/>
      <c r="D45" s="43"/>
      <c r="E45" s="384" t="str">
        <f>E7</f>
        <v>III/33420 Molitorov, most ev. č. 33420-1</v>
      </c>
      <c r="F45" s="385"/>
      <c r="G45" s="385"/>
      <c r="H45" s="385"/>
      <c r="I45" s="119"/>
      <c r="J45" s="43"/>
      <c r="K45" s="46"/>
    </row>
    <row r="46" spans="2:11" s="1" customFormat="1" ht="14.4" customHeight="1">
      <c r="B46" s="42"/>
      <c r="C46" s="37" t="s">
        <v>135</v>
      </c>
      <c r="D46" s="43"/>
      <c r="E46" s="43"/>
      <c r="F46" s="43"/>
      <c r="G46" s="43"/>
      <c r="H46" s="43"/>
      <c r="I46" s="119"/>
      <c r="J46" s="43"/>
      <c r="K46" s="46"/>
    </row>
    <row r="47" spans="2:11" s="1" customFormat="1" ht="17.25" customHeight="1">
      <c r="B47" s="42"/>
      <c r="C47" s="43"/>
      <c r="D47" s="43"/>
      <c r="E47" s="386" t="str">
        <f>E9</f>
        <v>SO 020 - Příprava území</v>
      </c>
      <c r="F47" s="387"/>
      <c r="G47" s="387"/>
      <c r="H47" s="387"/>
      <c r="I47" s="119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9"/>
      <c r="J48" s="43"/>
      <c r="K48" s="46"/>
    </row>
    <row r="49" spans="2:47" s="1" customFormat="1" ht="18" customHeight="1">
      <c r="B49" s="42"/>
      <c r="C49" s="37" t="s">
        <v>24</v>
      </c>
      <c r="D49" s="43"/>
      <c r="E49" s="43"/>
      <c r="F49" s="35" t="str">
        <f>F12</f>
        <v>Kouřim</v>
      </c>
      <c r="G49" s="43"/>
      <c r="H49" s="43"/>
      <c r="I49" s="120" t="s">
        <v>26</v>
      </c>
      <c r="J49" s="121" t="str">
        <f>IF(J12="","",J12)</f>
        <v>20. 12. 2017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9"/>
      <c r="J50" s="43"/>
      <c r="K50" s="46"/>
    </row>
    <row r="51" spans="2:47" s="1" customFormat="1" ht="13.2">
      <c r="B51" s="42"/>
      <c r="C51" s="37" t="s">
        <v>30</v>
      </c>
      <c r="D51" s="43"/>
      <c r="E51" s="43"/>
      <c r="F51" s="35" t="str">
        <f>E15</f>
        <v>Středočeský kraj</v>
      </c>
      <c r="G51" s="43"/>
      <c r="H51" s="43"/>
      <c r="I51" s="120" t="s">
        <v>37</v>
      </c>
      <c r="J51" s="353" t="str">
        <f>E21</f>
        <v>VPÚ DECO PRAHA  a.s.</v>
      </c>
      <c r="K51" s="46"/>
    </row>
    <row r="52" spans="2:47" s="1" customFormat="1" ht="14.4" customHeight="1">
      <c r="B52" s="42"/>
      <c r="C52" s="37" t="s">
        <v>35</v>
      </c>
      <c r="D52" s="43"/>
      <c r="E52" s="43"/>
      <c r="F52" s="35" t="str">
        <f>IF(E18="","",E18)</f>
        <v/>
      </c>
      <c r="G52" s="43"/>
      <c r="H52" s="43"/>
      <c r="I52" s="119"/>
      <c r="J52" s="388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9"/>
      <c r="J53" s="43"/>
      <c r="K53" s="46"/>
    </row>
    <row r="54" spans="2:47" s="1" customFormat="1" ht="29.25" customHeight="1">
      <c r="B54" s="42"/>
      <c r="C54" s="145" t="s">
        <v>138</v>
      </c>
      <c r="D54" s="133"/>
      <c r="E54" s="133"/>
      <c r="F54" s="133"/>
      <c r="G54" s="133"/>
      <c r="H54" s="133"/>
      <c r="I54" s="146"/>
      <c r="J54" s="147" t="s">
        <v>139</v>
      </c>
      <c r="K54" s="148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9"/>
      <c r="J55" s="43"/>
      <c r="K55" s="46"/>
    </row>
    <row r="56" spans="2:47" s="1" customFormat="1" ht="29.25" customHeight="1">
      <c r="B56" s="42"/>
      <c r="C56" s="149" t="s">
        <v>140</v>
      </c>
      <c r="D56" s="43"/>
      <c r="E56" s="43"/>
      <c r="F56" s="43"/>
      <c r="G56" s="43"/>
      <c r="H56" s="43"/>
      <c r="I56" s="119"/>
      <c r="J56" s="129">
        <f>J76</f>
        <v>0</v>
      </c>
      <c r="K56" s="46"/>
      <c r="AU56" s="24" t="s">
        <v>141</v>
      </c>
    </row>
    <row r="57" spans="2:47" s="1" customFormat="1" ht="21.75" customHeight="1">
      <c r="B57" s="42"/>
      <c r="C57" s="43"/>
      <c r="D57" s="43"/>
      <c r="E57" s="43"/>
      <c r="F57" s="43"/>
      <c r="G57" s="43"/>
      <c r="H57" s="43"/>
      <c r="I57" s="119"/>
      <c r="J57" s="43"/>
      <c r="K57" s="46"/>
    </row>
    <row r="58" spans="2:47" s="1" customFormat="1" ht="6.9" customHeight="1">
      <c r="B58" s="57"/>
      <c r="C58" s="58"/>
      <c r="D58" s="58"/>
      <c r="E58" s="58"/>
      <c r="F58" s="58"/>
      <c r="G58" s="58"/>
      <c r="H58" s="58"/>
      <c r="I58" s="140"/>
      <c r="J58" s="58"/>
      <c r="K58" s="59"/>
    </row>
    <row r="62" spans="2:47" s="1" customFormat="1" ht="6.9" customHeight="1">
      <c r="B62" s="60"/>
      <c r="C62" s="61"/>
      <c r="D62" s="61"/>
      <c r="E62" s="61"/>
      <c r="F62" s="61"/>
      <c r="G62" s="61"/>
      <c r="H62" s="61"/>
      <c r="I62" s="143"/>
      <c r="J62" s="61"/>
      <c r="K62" s="61"/>
      <c r="L62" s="62"/>
    </row>
    <row r="63" spans="2:47" s="1" customFormat="1" ht="36.9" customHeight="1">
      <c r="B63" s="42"/>
      <c r="C63" s="63" t="s">
        <v>142</v>
      </c>
      <c r="D63" s="64"/>
      <c r="E63" s="64"/>
      <c r="F63" s="64"/>
      <c r="G63" s="64"/>
      <c r="H63" s="64"/>
      <c r="I63" s="150"/>
      <c r="J63" s="64"/>
      <c r="K63" s="64"/>
      <c r="L63" s="62"/>
    </row>
    <row r="64" spans="2:47" s="1" customFormat="1" ht="6.9" customHeight="1">
      <c r="B64" s="42"/>
      <c r="C64" s="64"/>
      <c r="D64" s="64"/>
      <c r="E64" s="64"/>
      <c r="F64" s="64"/>
      <c r="G64" s="64"/>
      <c r="H64" s="64"/>
      <c r="I64" s="150"/>
      <c r="J64" s="64"/>
      <c r="K64" s="64"/>
      <c r="L64" s="62"/>
    </row>
    <row r="65" spans="2:65" s="1" customFormat="1" ht="14.4" customHeight="1">
      <c r="B65" s="42"/>
      <c r="C65" s="66" t="s">
        <v>18</v>
      </c>
      <c r="D65" s="64"/>
      <c r="E65" s="64"/>
      <c r="F65" s="64"/>
      <c r="G65" s="64"/>
      <c r="H65" s="64"/>
      <c r="I65" s="150"/>
      <c r="J65" s="64"/>
      <c r="K65" s="64"/>
      <c r="L65" s="62"/>
    </row>
    <row r="66" spans="2:65" s="1" customFormat="1" ht="16.5" customHeight="1">
      <c r="B66" s="42"/>
      <c r="C66" s="64"/>
      <c r="D66" s="64"/>
      <c r="E66" s="389" t="str">
        <f>E7</f>
        <v>III/33420 Molitorov, most ev. č. 33420-1</v>
      </c>
      <c r="F66" s="390"/>
      <c r="G66" s="390"/>
      <c r="H66" s="390"/>
      <c r="I66" s="150"/>
      <c r="J66" s="64"/>
      <c r="K66" s="64"/>
      <c r="L66" s="62"/>
    </row>
    <row r="67" spans="2:65" s="1" customFormat="1" ht="14.4" customHeight="1">
      <c r="B67" s="42"/>
      <c r="C67" s="66" t="s">
        <v>135</v>
      </c>
      <c r="D67" s="64"/>
      <c r="E67" s="64"/>
      <c r="F67" s="64"/>
      <c r="G67" s="64"/>
      <c r="H67" s="64"/>
      <c r="I67" s="150"/>
      <c r="J67" s="64"/>
      <c r="K67" s="64"/>
      <c r="L67" s="62"/>
    </row>
    <row r="68" spans="2:65" s="1" customFormat="1" ht="17.25" customHeight="1">
      <c r="B68" s="42"/>
      <c r="C68" s="64"/>
      <c r="D68" s="64"/>
      <c r="E68" s="364" t="str">
        <f>E9</f>
        <v>SO 020 - Příprava území</v>
      </c>
      <c r="F68" s="391"/>
      <c r="G68" s="391"/>
      <c r="H68" s="391"/>
      <c r="I68" s="150"/>
      <c r="J68" s="64"/>
      <c r="K68" s="64"/>
      <c r="L68" s="62"/>
    </row>
    <row r="69" spans="2:65" s="1" customFormat="1" ht="6.9" customHeight="1">
      <c r="B69" s="42"/>
      <c r="C69" s="64"/>
      <c r="D69" s="64"/>
      <c r="E69" s="64"/>
      <c r="F69" s="64"/>
      <c r="G69" s="64"/>
      <c r="H69" s="64"/>
      <c r="I69" s="150"/>
      <c r="J69" s="64"/>
      <c r="K69" s="64"/>
      <c r="L69" s="62"/>
    </row>
    <row r="70" spans="2:65" s="1" customFormat="1" ht="18" customHeight="1">
      <c r="B70" s="42"/>
      <c r="C70" s="66" t="s">
        <v>24</v>
      </c>
      <c r="D70" s="64"/>
      <c r="E70" s="64"/>
      <c r="F70" s="151" t="str">
        <f>F12</f>
        <v>Kouřim</v>
      </c>
      <c r="G70" s="64"/>
      <c r="H70" s="64"/>
      <c r="I70" s="152" t="s">
        <v>26</v>
      </c>
      <c r="J70" s="74" t="str">
        <f>IF(J12="","",J12)</f>
        <v>20. 12. 2017</v>
      </c>
      <c r="K70" s="64"/>
      <c r="L70" s="62"/>
    </row>
    <row r="71" spans="2:65" s="1" customFormat="1" ht="6.9" customHeight="1">
      <c r="B71" s="42"/>
      <c r="C71" s="64"/>
      <c r="D71" s="64"/>
      <c r="E71" s="64"/>
      <c r="F71" s="64"/>
      <c r="G71" s="64"/>
      <c r="H71" s="64"/>
      <c r="I71" s="150"/>
      <c r="J71" s="64"/>
      <c r="K71" s="64"/>
      <c r="L71" s="62"/>
    </row>
    <row r="72" spans="2:65" s="1" customFormat="1" ht="13.2">
      <c r="B72" s="42"/>
      <c r="C72" s="66" t="s">
        <v>30</v>
      </c>
      <c r="D72" s="64"/>
      <c r="E72" s="64"/>
      <c r="F72" s="151" t="str">
        <f>E15</f>
        <v>Středočeský kraj</v>
      </c>
      <c r="G72" s="64"/>
      <c r="H72" s="64"/>
      <c r="I72" s="152" t="s">
        <v>37</v>
      </c>
      <c r="J72" s="151" t="str">
        <f>E21</f>
        <v>VPÚ DECO PRAHA  a.s.</v>
      </c>
      <c r="K72" s="64"/>
      <c r="L72" s="62"/>
    </row>
    <row r="73" spans="2:65" s="1" customFormat="1" ht="14.4" customHeight="1">
      <c r="B73" s="42"/>
      <c r="C73" s="66" t="s">
        <v>35</v>
      </c>
      <c r="D73" s="64"/>
      <c r="E73" s="64"/>
      <c r="F73" s="151" t="str">
        <f>IF(E18="","",E18)</f>
        <v/>
      </c>
      <c r="G73" s="64"/>
      <c r="H73" s="64"/>
      <c r="I73" s="150"/>
      <c r="J73" s="64"/>
      <c r="K73" s="64"/>
      <c r="L73" s="62"/>
    </row>
    <row r="74" spans="2:65" s="1" customFormat="1" ht="10.35" customHeight="1">
      <c r="B74" s="42"/>
      <c r="C74" s="64"/>
      <c r="D74" s="64"/>
      <c r="E74" s="64"/>
      <c r="F74" s="64"/>
      <c r="G74" s="64"/>
      <c r="H74" s="64"/>
      <c r="I74" s="150"/>
      <c r="J74" s="64"/>
      <c r="K74" s="64"/>
      <c r="L74" s="62"/>
    </row>
    <row r="75" spans="2:65" s="7" customFormat="1" ht="29.25" customHeight="1">
      <c r="B75" s="153"/>
      <c r="C75" s="154" t="s">
        <v>143</v>
      </c>
      <c r="D75" s="155" t="s">
        <v>62</v>
      </c>
      <c r="E75" s="155" t="s">
        <v>58</v>
      </c>
      <c r="F75" s="155" t="s">
        <v>144</v>
      </c>
      <c r="G75" s="155" t="s">
        <v>145</v>
      </c>
      <c r="H75" s="155" t="s">
        <v>146</v>
      </c>
      <c r="I75" s="156" t="s">
        <v>147</v>
      </c>
      <c r="J75" s="155" t="s">
        <v>139</v>
      </c>
      <c r="K75" s="157" t="s">
        <v>148</v>
      </c>
      <c r="L75" s="158"/>
      <c r="M75" s="82" t="s">
        <v>149</v>
      </c>
      <c r="N75" s="83" t="s">
        <v>47</v>
      </c>
      <c r="O75" s="83" t="s">
        <v>150</v>
      </c>
      <c r="P75" s="83" t="s">
        <v>151</v>
      </c>
      <c r="Q75" s="83" t="s">
        <v>152</v>
      </c>
      <c r="R75" s="83" t="s">
        <v>153</v>
      </c>
      <c r="S75" s="83" t="s">
        <v>154</v>
      </c>
      <c r="T75" s="84" t="s">
        <v>155</v>
      </c>
    </row>
    <row r="76" spans="2:65" s="1" customFormat="1" ht="29.25" customHeight="1">
      <c r="B76" s="42"/>
      <c r="C76" s="88" t="s">
        <v>140</v>
      </c>
      <c r="D76" s="64"/>
      <c r="E76" s="64"/>
      <c r="F76" s="64"/>
      <c r="G76" s="64"/>
      <c r="H76" s="64"/>
      <c r="I76" s="150"/>
      <c r="J76" s="159">
        <f>BK76</f>
        <v>0</v>
      </c>
      <c r="K76" s="64"/>
      <c r="L76" s="62"/>
      <c r="M76" s="85"/>
      <c r="N76" s="86"/>
      <c r="O76" s="86"/>
      <c r="P76" s="160">
        <f>SUM(P77:P78)</f>
        <v>0</v>
      </c>
      <c r="Q76" s="86"/>
      <c r="R76" s="160">
        <f>SUM(R77:R78)</f>
        <v>0</v>
      </c>
      <c r="S76" s="86"/>
      <c r="T76" s="161">
        <f>SUM(T77:T78)</f>
        <v>0</v>
      </c>
      <c r="AT76" s="24" t="s">
        <v>76</v>
      </c>
      <c r="AU76" s="24" t="s">
        <v>141</v>
      </c>
      <c r="BK76" s="162">
        <f>SUM(BK77:BK78)</f>
        <v>0</v>
      </c>
    </row>
    <row r="77" spans="2:65" s="1" customFormat="1" ht="16.5" customHeight="1">
      <c r="B77" s="42"/>
      <c r="C77" s="163" t="s">
        <v>85</v>
      </c>
      <c r="D77" s="163" t="s">
        <v>156</v>
      </c>
      <c r="E77" s="164" t="s">
        <v>157</v>
      </c>
      <c r="F77" s="165" t="s">
        <v>158</v>
      </c>
      <c r="G77" s="166" t="s">
        <v>159</v>
      </c>
      <c r="H77" s="167">
        <v>1</v>
      </c>
      <c r="I77" s="168"/>
      <c r="J77" s="169">
        <f>ROUND(I77*H77,2)</f>
        <v>0</v>
      </c>
      <c r="K77" s="165" t="s">
        <v>32</v>
      </c>
      <c r="L77" s="62"/>
      <c r="M77" s="170" t="s">
        <v>32</v>
      </c>
      <c r="N77" s="171" t="s">
        <v>48</v>
      </c>
      <c r="O77" s="43"/>
      <c r="P77" s="172">
        <f>O77*H77</f>
        <v>0</v>
      </c>
      <c r="Q77" s="172">
        <v>0</v>
      </c>
      <c r="R77" s="172">
        <f>Q77*H77</f>
        <v>0</v>
      </c>
      <c r="S77" s="172">
        <v>0</v>
      </c>
      <c r="T77" s="173">
        <f>S77*H77</f>
        <v>0</v>
      </c>
      <c r="AR77" s="24" t="s">
        <v>160</v>
      </c>
      <c r="AT77" s="24" t="s">
        <v>156</v>
      </c>
      <c r="AU77" s="24" t="s">
        <v>77</v>
      </c>
      <c r="AY77" s="24" t="s">
        <v>161</v>
      </c>
      <c r="BE77" s="174">
        <f>IF(N77="základní",J77,0)</f>
        <v>0</v>
      </c>
      <c r="BF77" s="174">
        <f>IF(N77="snížená",J77,0)</f>
        <v>0</v>
      </c>
      <c r="BG77" s="174">
        <f>IF(N77="zákl. přenesená",J77,0)</f>
        <v>0</v>
      </c>
      <c r="BH77" s="174">
        <f>IF(N77="sníž. přenesená",J77,0)</f>
        <v>0</v>
      </c>
      <c r="BI77" s="174">
        <f>IF(N77="nulová",J77,0)</f>
        <v>0</v>
      </c>
      <c r="BJ77" s="24" t="s">
        <v>85</v>
      </c>
      <c r="BK77" s="174">
        <f>ROUND(I77*H77,2)</f>
        <v>0</v>
      </c>
      <c r="BL77" s="24" t="s">
        <v>160</v>
      </c>
      <c r="BM77" s="24" t="s">
        <v>162</v>
      </c>
    </row>
    <row r="78" spans="2:65" s="1" customFormat="1" ht="84">
      <c r="B78" s="42"/>
      <c r="C78" s="64"/>
      <c r="D78" s="175" t="s">
        <v>163</v>
      </c>
      <c r="E78" s="64"/>
      <c r="F78" s="176" t="s">
        <v>164</v>
      </c>
      <c r="G78" s="64"/>
      <c r="H78" s="64"/>
      <c r="I78" s="150"/>
      <c r="J78" s="64"/>
      <c r="K78" s="64"/>
      <c r="L78" s="62"/>
      <c r="M78" s="177"/>
      <c r="N78" s="178"/>
      <c r="O78" s="178"/>
      <c r="P78" s="178"/>
      <c r="Q78" s="178"/>
      <c r="R78" s="178"/>
      <c r="S78" s="178"/>
      <c r="T78" s="179"/>
      <c r="AT78" s="24" t="s">
        <v>163</v>
      </c>
      <c r="AU78" s="24" t="s">
        <v>77</v>
      </c>
    </row>
    <row r="79" spans="2:65" s="1" customFormat="1" ht="6.9" customHeight="1">
      <c r="B79" s="57"/>
      <c r="C79" s="58"/>
      <c r="D79" s="58"/>
      <c r="E79" s="58"/>
      <c r="F79" s="58"/>
      <c r="G79" s="58"/>
      <c r="H79" s="58"/>
      <c r="I79" s="140"/>
      <c r="J79" s="58"/>
      <c r="K79" s="58"/>
      <c r="L79" s="62"/>
    </row>
  </sheetData>
  <sheetProtection algorithmName="SHA-512" hashValue="I4XGzCHfiWYLlnzeOo1lKpc9G4fGKw3DQdmudcJnJ7FJHv0K7Au6wsZ3IYhtj/tznXXWe2J/e4Zt51EuG7PubQ==" saltValue="Av/qnTnzmvkevAz4V/BdrJOfoQH7szrk9Ydrk7i0nn9/C+Q4pngRIUmrOi4LG7HhP754d8/Oqs2WTvVTgbjt5g==" spinCount="100000" sheet="1" objects="1" scenarios="1" formatColumns="0" formatRows="0" autoFilter="0"/>
  <autoFilter ref="C75:K78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9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2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3"/>
      <c r="C1" s="113"/>
      <c r="D1" s="114" t="s">
        <v>1</v>
      </c>
      <c r="E1" s="113"/>
      <c r="F1" s="115" t="s">
        <v>129</v>
      </c>
      <c r="G1" s="392" t="s">
        <v>130</v>
      </c>
      <c r="H1" s="392"/>
      <c r="I1" s="116"/>
      <c r="J1" s="115" t="s">
        <v>131</v>
      </c>
      <c r="K1" s="114" t="s">
        <v>132</v>
      </c>
      <c r="L1" s="115" t="s">
        <v>133</v>
      </c>
      <c r="M1" s="115"/>
      <c r="N1" s="115"/>
      <c r="O1" s="115"/>
      <c r="P1" s="115"/>
      <c r="Q1" s="115"/>
      <c r="R1" s="115"/>
      <c r="S1" s="115"/>
      <c r="T1" s="11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91</v>
      </c>
    </row>
    <row r="3" spans="1:70" ht="6.9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88</v>
      </c>
    </row>
    <row r="4" spans="1:70" ht="36.9" customHeight="1">
      <c r="B4" s="28"/>
      <c r="C4" s="29"/>
      <c r="D4" s="30" t="s">
        <v>134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III/33420 Molitorov, most ev. č. 33420-1</v>
      </c>
      <c r="F7" s="385"/>
      <c r="G7" s="385"/>
      <c r="H7" s="385"/>
      <c r="I7" s="118"/>
      <c r="J7" s="29"/>
      <c r="K7" s="31"/>
    </row>
    <row r="8" spans="1:70" s="1" customFormat="1" ht="13.2">
      <c r="B8" s="42"/>
      <c r="C8" s="43"/>
      <c r="D8" s="37" t="s">
        <v>135</v>
      </c>
      <c r="E8" s="43"/>
      <c r="F8" s="43"/>
      <c r="G8" s="43"/>
      <c r="H8" s="43"/>
      <c r="I8" s="119"/>
      <c r="J8" s="43"/>
      <c r="K8" s="46"/>
    </row>
    <row r="9" spans="1:70" s="1" customFormat="1" ht="36.9" customHeight="1">
      <c r="B9" s="42"/>
      <c r="C9" s="43"/>
      <c r="D9" s="43"/>
      <c r="E9" s="386" t="s">
        <v>165</v>
      </c>
      <c r="F9" s="387"/>
      <c r="G9" s="387"/>
      <c r="H9" s="387"/>
      <c r="I9" s="119"/>
      <c r="J9" s="43"/>
      <c r="K9" s="46"/>
    </row>
    <row r="10" spans="1:70" s="1" customFormat="1" ht="12">
      <c r="B10" s="42"/>
      <c r="C10" s="43"/>
      <c r="D10" s="43"/>
      <c r="E10" s="43"/>
      <c r="F10" s="43"/>
      <c r="G10" s="43"/>
      <c r="H10" s="43"/>
      <c r="I10" s="119"/>
      <c r="J10" s="43"/>
      <c r="K10" s="46"/>
    </row>
    <row r="11" spans="1:70" s="1" customFormat="1" ht="14.4" customHeight="1">
      <c r="B11" s="42"/>
      <c r="C11" s="43"/>
      <c r="D11" s="37" t="s">
        <v>20</v>
      </c>
      <c r="E11" s="43"/>
      <c r="F11" s="35" t="s">
        <v>32</v>
      </c>
      <c r="G11" s="43"/>
      <c r="H11" s="43"/>
      <c r="I11" s="120" t="s">
        <v>22</v>
      </c>
      <c r="J11" s="35" t="s">
        <v>32</v>
      </c>
      <c r="K11" s="46"/>
    </row>
    <row r="12" spans="1:70" s="1" customFormat="1" ht="14.4" customHeight="1">
      <c r="B12" s="42"/>
      <c r="C12" s="43"/>
      <c r="D12" s="37" t="s">
        <v>24</v>
      </c>
      <c r="E12" s="43"/>
      <c r="F12" s="35" t="s">
        <v>166</v>
      </c>
      <c r="G12" s="43"/>
      <c r="H12" s="43"/>
      <c r="I12" s="120" t="s">
        <v>26</v>
      </c>
      <c r="J12" s="121" t="str">
        <f>'Rekapitulace stavby'!AN8</f>
        <v>20. 12. 2017</v>
      </c>
      <c r="K12" s="46"/>
    </row>
    <row r="13" spans="1:70" s="1" customFormat="1" ht="10.8" customHeight="1">
      <c r="B13" s="42"/>
      <c r="C13" s="43"/>
      <c r="D13" s="43"/>
      <c r="E13" s="43"/>
      <c r="F13" s="43"/>
      <c r="G13" s="43"/>
      <c r="H13" s="43"/>
      <c r="I13" s="119"/>
      <c r="J13" s="43"/>
      <c r="K13" s="46"/>
    </row>
    <row r="14" spans="1:70" s="1" customFormat="1" ht="14.4" customHeight="1">
      <c r="B14" s="42"/>
      <c r="C14" s="43"/>
      <c r="D14" s="37" t="s">
        <v>30</v>
      </c>
      <c r="E14" s="43"/>
      <c r="F14" s="43"/>
      <c r="G14" s="43"/>
      <c r="H14" s="43"/>
      <c r="I14" s="120" t="s">
        <v>31</v>
      </c>
      <c r="J14" s="35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5" t="str">
        <f>IF('Rekapitulace stavby'!E11="","",'Rekapitulace stavby'!E11)</f>
        <v>Středočeský kraj</v>
      </c>
      <c r="F15" s="43"/>
      <c r="G15" s="43"/>
      <c r="H15" s="43"/>
      <c r="I15" s="120" t="s">
        <v>34</v>
      </c>
      <c r="J15" s="35" t="str">
        <f>IF('Rekapitulace stavby'!AN11="","",'Rekapitulace stavby'!AN11)</f>
        <v/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9"/>
      <c r="J16" s="43"/>
      <c r="K16" s="46"/>
    </row>
    <row r="17" spans="2:11" s="1" customFormat="1" ht="14.4" customHeight="1">
      <c r="B17" s="42"/>
      <c r="C17" s="43"/>
      <c r="D17" s="37" t="s">
        <v>35</v>
      </c>
      <c r="E17" s="43"/>
      <c r="F17" s="43"/>
      <c r="G17" s="43"/>
      <c r="H17" s="43"/>
      <c r="I17" s="120" t="s">
        <v>31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20" t="s">
        <v>34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9"/>
      <c r="J19" s="43"/>
      <c r="K19" s="46"/>
    </row>
    <row r="20" spans="2:11" s="1" customFormat="1" ht="14.4" customHeight="1">
      <c r="B20" s="42"/>
      <c r="C20" s="43"/>
      <c r="D20" s="37" t="s">
        <v>37</v>
      </c>
      <c r="E20" s="43"/>
      <c r="F20" s="43"/>
      <c r="G20" s="43"/>
      <c r="H20" s="43"/>
      <c r="I20" s="120" t="s">
        <v>31</v>
      </c>
      <c r="J20" s="35" t="str">
        <f>IF('Rekapitulace stavby'!AN16="","",'Rekapitulace stavby'!AN16)</f>
        <v>60193280</v>
      </c>
      <c r="K20" s="46"/>
    </row>
    <row r="21" spans="2:11" s="1" customFormat="1" ht="18" customHeight="1">
      <c r="B21" s="42"/>
      <c r="C21" s="43"/>
      <c r="D21" s="43"/>
      <c r="E21" s="35" t="str">
        <f>IF('Rekapitulace stavby'!E17="","",'Rekapitulace stavby'!E17)</f>
        <v>VPÚ DECO PRAHA  a.s.</v>
      </c>
      <c r="F21" s="43"/>
      <c r="G21" s="43"/>
      <c r="H21" s="43"/>
      <c r="I21" s="120" t="s">
        <v>34</v>
      </c>
      <c r="J21" s="35" t="str">
        <f>IF('Rekapitulace stavby'!AN17="","",'Rekapitulace stavby'!AN17)</f>
        <v>CZ60193280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9"/>
      <c r="J22" s="43"/>
      <c r="K22" s="46"/>
    </row>
    <row r="23" spans="2:11" s="1" customFormat="1" ht="14.4" customHeight="1">
      <c r="B23" s="42"/>
      <c r="C23" s="43"/>
      <c r="D23" s="37" t="s">
        <v>42</v>
      </c>
      <c r="E23" s="43"/>
      <c r="F23" s="43"/>
      <c r="G23" s="43"/>
      <c r="H23" s="43"/>
      <c r="I23" s="119"/>
      <c r="J23" s="43"/>
      <c r="K23" s="46"/>
    </row>
    <row r="24" spans="2:11" s="6" customFormat="1" ht="16.5" customHeight="1">
      <c r="B24" s="122"/>
      <c r="C24" s="123"/>
      <c r="D24" s="123"/>
      <c r="E24" s="353" t="s">
        <v>32</v>
      </c>
      <c r="F24" s="353"/>
      <c r="G24" s="353"/>
      <c r="H24" s="353"/>
      <c r="I24" s="124"/>
      <c r="J24" s="123"/>
      <c r="K24" s="125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9"/>
      <c r="J25" s="43"/>
      <c r="K25" s="46"/>
    </row>
    <row r="26" spans="2:11" s="1" customFormat="1" ht="6.9" customHeight="1">
      <c r="B26" s="42"/>
      <c r="C26" s="43"/>
      <c r="D26" s="86"/>
      <c r="E26" s="86"/>
      <c r="F26" s="86"/>
      <c r="G26" s="86"/>
      <c r="H26" s="86"/>
      <c r="I26" s="126"/>
      <c r="J26" s="86"/>
      <c r="K26" s="127"/>
    </row>
    <row r="27" spans="2:11" s="1" customFormat="1" ht="25.35" customHeight="1">
      <c r="B27" s="42"/>
      <c r="C27" s="43"/>
      <c r="D27" s="128" t="s">
        <v>43</v>
      </c>
      <c r="E27" s="43"/>
      <c r="F27" s="43"/>
      <c r="G27" s="43"/>
      <c r="H27" s="43"/>
      <c r="I27" s="119"/>
      <c r="J27" s="129">
        <f>ROUND(J80,2)</f>
        <v>0</v>
      </c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26"/>
      <c r="J28" s="86"/>
      <c r="K28" s="127"/>
    </row>
    <row r="29" spans="2:11" s="1" customFormat="1" ht="14.4" customHeight="1">
      <c r="B29" s="42"/>
      <c r="C29" s="43"/>
      <c r="D29" s="43"/>
      <c r="E29" s="43"/>
      <c r="F29" s="47" t="s">
        <v>45</v>
      </c>
      <c r="G29" s="43"/>
      <c r="H29" s="43"/>
      <c r="I29" s="130" t="s">
        <v>44</v>
      </c>
      <c r="J29" s="47" t="s">
        <v>46</v>
      </c>
      <c r="K29" s="46"/>
    </row>
    <row r="30" spans="2:11" s="1" customFormat="1" ht="14.4" customHeight="1">
      <c r="B30" s="42"/>
      <c r="C30" s="43"/>
      <c r="D30" s="50" t="s">
        <v>47</v>
      </c>
      <c r="E30" s="50" t="s">
        <v>48</v>
      </c>
      <c r="F30" s="131">
        <f>ROUND(SUM(BE80:BE108), 2)</f>
        <v>0</v>
      </c>
      <c r="G30" s="43"/>
      <c r="H30" s="43"/>
      <c r="I30" s="132">
        <v>0.21</v>
      </c>
      <c r="J30" s="131">
        <f>ROUND(ROUND((SUM(BE80:BE108)),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49</v>
      </c>
      <c r="F31" s="131">
        <f>ROUND(SUM(BF80:BF108), 2)</f>
        <v>0</v>
      </c>
      <c r="G31" s="43"/>
      <c r="H31" s="43"/>
      <c r="I31" s="132">
        <v>0.15</v>
      </c>
      <c r="J31" s="131">
        <f>ROUND(ROUND((SUM(BF80:BF108)),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50</v>
      </c>
      <c r="F32" s="131">
        <f>ROUND(SUM(BG80:BG108), 2)</f>
        <v>0</v>
      </c>
      <c r="G32" s="43"/>
      <c r="H32" s="43"/>
      <c r="I32" s="132">
        <v>0.21</v>
      </c>
      <c r="J32" s="131">
        <v>0</v>
      </c>
      <c r="K32" s="46"/>
    </row>
    <row r="33" spans="2:11" s="1" customFormat="1" ht="14.4" hidden="1" customHeight="1">
      <c r="B33" s="42"/>
      <c r="C33" s="43"/>
      <c r="D33" s="43"/>
      <c r="E33" s="50" t="s">
        <v>51</v>
      </c>
      <c r="F33" s="131">
        <f>ROUND(SUM(BH80:BH108), 2)</f>
        <v>0</v>
      </c>
      <c r="G33" s="43"/>
      <c r="H33" s="43"/>
      <c r="I33" s="132">
        <v>0.15</v>
      </c>
      <c r="J33" s="131">
        <v>0</v>
      </c>
      <c r="K33" s="46"/>
    </row>
    <row r="34" spans="2:11" s="1" customFormat="1" ht="14.4" hidden="1" customHeight="1">
      <c r="B34" s="42"/>
      <c r="C34" s="43"/>
      <c r="D34" s="43"/>
      <c r="E34" s="50" t="s">
        <v>52</v>
      </c>
      <c r="F34" s="131">
        <f>ROUND(SUM(BI80:BI108), 2)</f>
        <v>0</v>
      </c>
      <c r="G34" s="43"/>
      <c r="H34" s="43"/>
      <c r="I34" s="132">
        <v>0</v>
      </c>
      <c r="J34" s="131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9"/>
      <c r="J35" s="43"/>
      <c r="K35" s="46"/>
    </row>
    <row r="36" spans="2:11" s="1" customFormat="1" ht="25.35" customHeight="1">
      <c r="B36" s="42"/>
      <c r="C36" s="133"/>
      <c r="D36" s="134" t="s">
        <v>53</v>
      </c>
      <c r="E36" s="80"/>
      <c r="F36" s="80"/>
      <c r="G36" s="135" t="s">
        <v>54</v>
      </c>
      <c r="H36" s="136" t="s">
        <v>55</v>
      </c>
      <c r="I36" s="137"/>
      <c r="J36" s="138">
        <f>SUM(J27:J34)</f>
        <v>0</v>
      </c>
      <c r="K36" s="139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40"/>
      <c r="J37" s="58"/>
      <c r="K37" s="59"/>
    </row>
    <row r="41" spans="2:11" s="1" customFormat="1" ht="6.9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" customHeight="1">
      <c r="B42" s="42"/>
      <c r="C42" s="30" t="s">
        <v>137</v>
      </c>
      <c r="D42" s="43"/>
      <c r="E42" s="43"/>
      <c r="F42" s="43"/>
      <c r="G42" s="43"/>
      <c r="H42" s="43"/>
      <c r="I42" s="119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9"/>
      <c r="J43" s="43"/>
      <c r="K43" s="46"/>
    </row>
    <row r="44" spans="2:11" s="1" customFormat="1" ht="14.4" customHeight="1">
      <c r="B44" s="42"/>
      <c r="C44" s="37" t="s">
        <v>18</v>
      </c>
      <c r="D44" s="43"/>
      <c r="E44" s="43"/>
      <c r="F44" s="43"/>
      <c r="G44" s="43"/>
      <c r="H44" s="43"/>
      <c r="I44" s="119"/>
      <c r="J44" s="43"/>
      <c r="K44" s="46"/>
    </row>
    <row r="45" spans="2:11" s="1" customFormat="1" ht="16.5" customHeight="1">
      <c r="B45" s="42"/>
      <c r="C45" s="43"/>
      <c r="D45" s="43"/>
      <c r="E45" s="384" t="str">
        <f>E7</f>
        <v>III/33420 Molitorov, most ev. č. 33420-1</v>
      </c>
      <c r="F45" s="385"/>
      <c r="G45" s="385"/>
      <c r="H45" s="385"/>
      <c r="I45" s="119"/>
      <c r="J45" s="43"/>
      <c r="K45" s="46"/>
    </row>
    <row r="46" spans="2:11" s="1" customFormat="1" ht="14.4" customHeight="1">
      <c r="B46" s="42"/>
      <c r="C46" s="37" t="s">
        <v>135</v>
      </c>
      <c r="D46" s="43"/>
      <c r="E46" s="43"/>
      <c r="F46" s="43"/>
      <c r="G46" s="43"/>
      <c r="H46" s="43"/>
      <c r="I46" s="119"/>
      <c r="J46" s="43"/>
      <c r="K46" s="46"/>
    </row>
    <row r="47" spans="2:11" s="1" customFormat="1" ht="17.25" customHeight="1">
      <c r="B47" s="42"/>
      <c r="C47" s="43"/>
      <c r="D47" s="43"/>
      <c r="E47" s="386" t="str">
        <f>E9</f>
        <v>SO 182 - DIO</v>
      </c>
      <c r="F47" s="387"/>
      <c r="G47" s="387"/>
      <c r="H47" s="387"/>
      <c r="I47" s="119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9"/>
      <c r="J48" s="43"/>
      <c r="K48" s="46"/>
    </row>
    <row r="49" spans="2:47" s="1" customFormat="1" ht="18" customHeight="1">
      <c r="B49" s="42"/>
      <c r="C49" s="37" t="s">
        <v>24</v>
      </c>
      <c r="D49" s="43"/>
      <c r="E49" s="43"/>
      <c r="F49" s="35" t="str">
        <f>F12</f>
        <v xml:space="preserve"> </v>
      </c>
      <c r="G49" s="43"/>
      <c r="H49" s="43"/>
      <c r="I49" s="120" t="s">
        <v>26</v>
      </c>
      <c r="J49" s="121" t="str">
        <f>IF(J12="","",J12)</f>
        <v>20. 12. 2017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9"/>
      <c r="J50" s="43"/>
      <c r="K50" s="46"/>
    </row>
    <row r="51" spans="2:47" s="1" customFormat="1" ht="13.2">
      <c r="B51" s="42"/>
      <c r="C51" s="37" t="s">
        <v>30</v>
      </c>
      <c r="D51" s="43"/>
      <c r="E51" s="43"/>
      <c r="F51" s="35" t="str">
        <f>E15</f>
        <v>Středočeský kraj</v>
      </c>
      <c r="G51" s="43"/>
      <c r="H51" s="43"/>
      <c r="I51" s="120" t="s">
        <v>37</v>
      </c>
      <c r="J51" s="353" t="str">
        <f>E21</f>
        <v>VPÚ DECO PRAHA  a.s.</v>
      </c>
      <c r="K51" s="46"/>
    </row>
    <row r="52" spans="2:47" s="1" customFormat="1" ht="14.4" customHeight="1">
      <c r="B52" s="42"/>
      <c r="C52" s="37" t="s">
        <v>35</v>
      </c>
      <c r="D52" s="43"/>
      <c r="E52" s="43"/>
      <c r="F52" s="35" t="str">
        <f>IF(E18="","",E18)</f>
        <v/>
      </c>
      <c r="G52" s="43"/>
      <c r="H52" s="43"/>
      <c r="I52" s="119"/>
      <c r="J52" s="388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9"/>
      <c r="J53" s="43"/>
      <c r="K53" s="46"/>
    </row>
    <row r="54" spans="2:47" s="1" customFormat="1" ht="29.25" customHeight="1">
      <c r="B54" s="42"/>
      <c r="C54" s="145" t="s">
        <v>138</v>
      </c>
      <c r="D54" s="133"/>
      <c r="E54" s="133"/>
      <c r="F54" s="133"/>
      <c r="G54" s="133"/>
      <c r="H54" s="133"/>
      <c r="I54" s="146"/>
      <c r="J54" s="147" t="s">
        <v>139</v>
      </c>
      <c r="K54" s="148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9"/>
      <c r="J55" s="43"/>
      <c r="K55" s="46"/>
    </row>
    <row r="56" spans="2:47" s="1" customFormat="1" ht="29.25" customHeight="1">
      <c r="B56" s="42"/>
      <c r="C56" s="149" t="s">
        <v>140</v>
      </c>
      <c r="D56" s="43"/>
      <c r="E56" s="43"/>
      <c r="F56" s="43"/>
      <c r="G56" s="43"/>
      <c r="H56" s="43"/>
      <c r="I56" s="119"/>
      <c r="J56" s="129">
        <f>J80</f>
        <v>0</v>
      </c>
      <c r="K56" s="46"/>
      <c r="AU56" s="24" t="s">
        <v>141</v>
      </c>
    </row>
    <row r="57" spans="2:47" s="8" customFormat="1" ht="24.9" customHeight="1">
      <c r="B57" s="180"/>
      <c r="C57" s="181"/>
      <c r="D57" s="182" t="s">
        <v>167</v>
      </c>
      <c r="E57" s="183"/>
      <c r="F57" s="183"/>
      <c r="G57" s="183"/>
      <c r="H57" s="183"/>
      <c r="I57" s="184"/>
      <c r="J57" s="185">
        <f>J81</f>
        <v>0</v>
      </c>
      <c r="K57" s="186"/>
    </row>
    <row r="58" spans="2:47" s="9" customFormat="1" ht="19.95" customHeight="1">
      <c r="B58" s="187"/>
      <c r="C58" s="188"/>
      <c r="D58" s="189" t="s">
        <v>168</v>
      </c>
      <c r="E58" s="190"/>
      <c r="F58" s="190"/>
      <c r="G58" s="190"/>
      <c r="H58" s="190"/>
      <c r="I58" s="191"/>
      <c r="J58" s="192">
        <f>J82</f>
        <v>0</v>
      </c>
      <c r="K58" s="193"/>
    </row>
    <row r="59" spans="2:47" s="8" customFormat="1" ht="24.9" customHeight="1">
      <c r="B59" s="180"/>
      <c r="C59" s="181"/>
      <c r="D59" s="182" t="s">
        <v>169</v>
      </c>
      <c r="E59" s="183"/>
      <c r="F59" s="183"/>
      <c r="G59" s="183"/>
      <c r="H59" s="183"/>
      <c r="I59" s="184"/>
      <c r="J59" s="185">
        <f>J105</f>
        <v>0</v>
      </c>
      <c r="K59" s="186"/>
    </row>
    <row r="60" spans="2:47" s="9" customFormat="1" ht="19.95" customHeight="1">
      <c r="B60" s="187"/>
      <c r="C60" s="188"/>
      <c r="D60" s="189" t="s">
        <v>170</v>
      </c>
      <c r="E60" s="190"/>
      <c r="F60" s="190"/>
      <c r="G60" s="190"/>
      <c r="H60" s="190"/>
      <c r="I60" s="191"/>
      <c r="J60" s="192">
        <f>J106</f>
        <v>0</v>
      </c>
      <c r="K60" s="193"/>
    </row>
    <row r="61" spans="2:47" s="1" customFormat="1" ht="21.75" customHeight="1">
      <c r="B61" s="42"/>
      <c r="C61" s="43"/>
      <c r="D61" s="43"/>
      <c r="E61" s="43"/>
      <c r="F61" s="43"/>
      <c r="G61" s="43"/>
      <c r="H61" s="43"/>
      <c r="I61" s="119"/>
      <c r="J61" s="43"/>
      <c r="K61" s="46"/>
    </row>
    <row r="62" spans="2:47" s="1" customFormat="1" ht="6.9" customHeight="1">
      <c r="B62" s="57"/>
      <c r="C62" s="58"/>
      <c r="D62" s="58"/>
      <c r="E62" s="58"/>
      <c r="F62" s="58"/>
      <c r="G62" s="58"/>
      <c r="H62" s="58"/>
      <c r="I62" s="140"/>
      <c r="J62" s="58"/>
      <c r="K62" s="59"/>
    </row>
    <row r="66" spans="2:63" s="1" customFormat="1" ht="6.9" customHeight="1">
      <c r="B66" s="60"/>
      <c r="C66" s="61"/>
      <c r="D66" s="61"/>
      <c r="E66" s="61"/>
      <c r="F66" s="61"/>
      <c r="G66" s="61"/>
      <c r="H66" s="61"/>
      <c r="I66" s="143"/>
      <c r="J66" s="61"/>
      <c r="K66" s="61"/>
      <c r="L66" s="62"/>
    </row>
    <row r="67" spans="2:63" s="1" customFormat="1" ht="36.9" customHeight="1">
      <c r="B67" s="42"/>
      <c r="C67" s="63" t="s">
        <v>142</v>
      </c>
      <c r="D67" s="64"/>
      <c r="E67" s="64"/>
      <c r="F67" s="64"/>
      <c r="G67" s="64"/>
      <c r="H67" s="64"/>
      <c r="I67" s="150"/>
      <c r="J67" s="64"/>
      <c r="K67" s="64"/>
      <c r="L67" s="62"/>
    </row>
    <row r="68" spans="2:63" s="1" customFormat="1" ht="6.9" customHeight="1">
      <c r="B68" s="42"/>
      <c r="C68" s="64"/>
      <c r="D68" s="64"/>
      <c r="E68" s="64"/>
      <c r="F68" s="64"/>
      <c r="G68" s="64"/>
      <c r="H68" s="64"/>
      <c r="I68" s="150"/>
      <c r="J68" s="64"/>
      <c r="K68" s="64"/>
      <c r="L68" s="62"/>
    </row>
    <row r="69" spans="2:63" s="1" customFormat="1" ht="14.4" customHeight="1">
      <c r="B69" s="42"/>
      <c r="C69" s="66" t="s">
        <v>18</v>
      </c>
      <c r="D69" s="64"/>
      <c r="E69" s="64"/>
      <c r="F69" s="64"/>
      <c r="G69" s="64"/>
      <c r="H69" s="64"/>
      <c r="I69" s="150"/>
      <c r="J69" s="64"/>
      <c r="K69" s="64"/>
      <c r="L69" s="62"/>
    </row>
    <row r="70" spans="2:63" s="1" customFormat="1" ht="16.5" customHeight="1">
      <c r="B70" s="42"/>
      <c r="C70" s="64"/>
      <c r="D70" s="64"/>
      <c r="E70" s="389" t="str">
        <f>E7</f>
        <v>III/33420 Molitorov, most ev. č. 33420-1</v>
      </c>
      <c r="F70" s="390"/>
      <c r="G70" s="390"/>
      <c r="H70" s="390"/>
      <c r="I70" s="150"/>
      <c r="J70" s="64"/>
      <c r="K70" s="64"/>
      <c r="L70" s="62"/>
    </row>
    <row r="71" spans="2:63" s="1" customFormat="1" ht="14.4" customHeight="1">
      <c r="B71" s="42"/>
      <c r="C71" s="66" t="s">
        <v>135</v>
      </c>
      <c r="D71" s="64"/>
      <c r="E71" s="64"/>
      <c r="F71" s="64"/>
      <c r="G71" s="64"/>
      <c r="H71" s="64"/>
      <c r="I71" s="150"/>
      <c r="J71" s="64"/>
      <c r="K71" s="64"/>
      <c r="L71" s="62"/>
    </row>
    <row r="72" spans="2:63" s="1" customFormat="1" ht="17.25" customHeight="1">
      <c r="B72" s="42"/>
      <c r="C72" s="64"/>
      <c r="D72" s="64"/>
      <c r="E72" s="364" t="str">
        <f>E9</f>
        <v>SO 182 - DIO</v>
      </c>
      <c r="F72" s="391"/>
      <c r="G72" s="391"/>
      <c r="H72" s="391"/>
      <c r="I72" s="150"/>
      <c r="J72" s="64"/>
      <c r="K72" s="64"/>
      <c r="L72" s="62"/>
    </row>
    <row r="73" spans="2:63" s="1" customFormat="1" ht="6.9" customHeight="1">
      <c r="B73" s="42"/>
      <c r="C73" s="64"/>
      <c r="D73" s="64"/>
      <c r="E73" s="64"/>
      <c r="F73" s="64"/>
      <c r="G73" s="64"/>
      <c r="H73" s="64"/>
      <c r="I73" s="150"/>
      <c r="J73" s="64"/>
      <c r="K73" s="64"/>
      <c r="L73" s="62"/>
    </row>
    <row r="74" spans="2:63" s="1" customFormat="1" ht="18" customHeight="1">
      <c r="B74" s="42"/>
      <c r="C74" s="66" t="s">
        <v>24</v>
      </c>
      <c r="D74" s="64"/>
      <c r="E74" s="64"/>
      <c r="F74" s="151" t="str">
        <f>F12</f>
        <v xml:space="preserve"> </v>
      </c>
      <c r="G74" s="64"/>
      <c r="H74" s="64"/>
      <c r="I74" s="152" t="s">
        <v>26</v>
      </c>
      <c r="J74" s="74" t="str">
        <f>IF(J12="","",J12)</f>
        <v>20. 12. 2017</v>
      </c>
      <c r="K74" s="64"/>
      <c r="L74" s="62"/>
    </row>
    <row r="75" spans="2:63" s="1" customFormat="1" ht="6.9" customHeight="1">
      <c r="B75" s="42"/>
      <c r="C75" s="64"/>
      <c r="D75" s="64"/>
      <c r="E75" s="64"/>
      <c r="F75" s="64"/>
      <c r="G75" s="64"/>
      <c r="H75" s="64"/>
      <c r="I75" s="150"/>
      <c r="J75" s="64"/>
      <c r="K75" s="64"/>
      <c r="L75" s="62"/>
    </row>
    <row r="76" spans="2:63" s="1" customFormat="1" ht="13.2">
      <c r="B76" s="42"/>
      <c r="C76" s="66" t="s">
        <v>30</v>
      </c>
      <c r="D76" s="64"/>
      <c r="E76" s="64"/>
      <c r="F76" s="151" t="str">
        <f>E15</f>
        <v>Středočeský kraj</v>
      </c>
      <c r="G76" s="64"/>
      <c r="H76" s="64"/>
      <c r="I76" s="152" t="s">
        <v>37</v>
      </c>
      <c r="J76" s="151" t="str">
        <f>E21</f>
        <v>VPÚ DECO PRAHA  a.s.</v>
      </c>
      <c r="K76" s="64"/>
      <c r="L76" s="62"/>
    </row>
    <row r="77" spans="2:63" s="1" customFormat="1" ht="14.4" customHeight="1">
      <c r="B77" s="42"/>
      <c r="C77" s="66" t="s">
        <v>35</v>
      </c>
      <c r="D77" s="64"/>
      <c r="E77" s="64"/>
      <c r="F77" s="151" t="str">
        <f>IF(E18="","",E18)</f>
        <v/>
      </c>
      <c r="G77" s="64"/>
      <c r="H77" s="64"/>
      <c r="I77" s="150"/>
      <c r="J77" s="64"/>
      <c r="K77" s="64"/>
      <c r="L77" s="62"/>
    </row>
    <row r="78" spans="2:63" s="1" customFormat="1" ht="10.35" customHeight="1">
      <c r="B78" s="42"/>
      <c r="C78" s="64"/>
      <c r="D78" s="64"/>
      <c r="E78" s="64"/>
      <c r="F78" s="64"/>
      <c r="G78" s="64"/>
      <c r="H78" s="64"/>
      <c r="I78" s="150"/>
      <c r="J78" s="64"/>
      <c r="K78" s="64"/>
      <c r="L78" s="62"/>
    </row>
    <row r="79" spans="2:63" s="7" customFormat="1" ht="29.25" customHeight="1">
      <c r="B79" s="153"/>
      <c r="C79" s="154" t="s">
        <v>143</v>
      </c>
      <c r="D79" s="155" t="s">
        <v>62</v>
      </c>
      <c r="E79" s="155" t="s">
        <v>58</v>
      </c>
      <c r="F79" s="155" t="s">
        <v>144</v>
      </c>
      <c r="G79" s="155" t="s">
        <v>145</v>
      </c>
      <c r="H79" s="155" t="s">
        <v>146</v>
      </c>
      <c r="I79" s="156" t="s">
        <v>147</v>
      </c>
      <c r="J79" s="155" t="s">
        <v>139</v>
      </c>
      <c r="K79" s="157" t="s">
        <v>148</v>
      </c>
      <c r="L79" s="158"/>
      <c r="M79" s="82" t="s">
        <v>149</v>
      </c>
      <c r="N79" s="83" t="s">
        <v>47</v>
      </c>
      <c r="O79" s="83" t="s">
        <v>150</v>
      </c>
      <c r="P79" s="83" t="s">
        <v>151</v>
      </c>
      <c r="Q79" s="83" t="s">
        <v>152</v>
      </c>
      <c r="R79" s="83" t="s">
        <v>153</v>
      </c>
      <c r="S79" s="83" t="s">
        <v>154</v>
      </c>
      <c r="T79" s="84" t="s">
        <v>155</v>
      </c>
    </row>
    <row r="80" spans="2:63" s="1" customFormat="1" ht="29.25" customHeight="1">
      <c r="B80" s="42"/>
      <c r="C80" s="88" t="s">
        <v>140</v>
      </c>
      <c r="D80" s="64"/>
      <c r="E80" s="64"/>
      <c r="F80" s="64"/>
      <c r="G80" s="64"/>
      <c r="H80" s="64"/>
      <c r="I80" s="150"/>
      <c r="J80" s="159">
        <f>BK80</f>
        <v>0</v>
      </c>
      <c r="K80" s="64"/>
      <c r="L80" s="62"/>
      <c r="M80" s="85"/>
      <c r="N80" s="86"/>
      <c r="O80" s="86"/>
      <c r="P80" s="160">
        <f>P81+P105</f>
        <v>0</v>
      </c>
      <c r="Q80" s="86"/>
      <c r="R80" s="160">
        <f>R81+R105</f>
        <v>14.70384</v>
      </c>
      <c r="S80" s="86"/>
      <c r="T80" s="161">
        <f>T81+T105</f>
        <v>0</v>
      </c>
      <c r="AT80" s="24" t="s">
        <v>76</v>
      </c>
      <c r="AU80" s="24" t="s">
        <v>141</v>
      </c>
      <c r="BK80" s="162">
        <f>BK81+BK105</f>
        <v>0</v>
      </c>
    </row>
    <row r="81" spans="2:65" s="10" customFormat="1" ht="37.35" customHeight="1">
      <c r="B81" s="194"/>
      <c r="C81" s="195"/>
      <c r="D81" s="196" t="s">
        <v>76</v>
      </c>
      <c r="E81" s="197" t="s">
        <v>171</v>
      </c>
      <c r="F81" s="197" t="s">
        <v>172</v>
      </c>
      <c r="G81" s="195"/>
      <c r="H81" s="195"/>
      <c r="I81" s="198"/>
      <c r="J81" s="199">
        <f>BK81</f>
        <v>0</v>
      </c>
      <c r="K81" s="195"/>
      <c r="L81" s="200"/>
      <c r="M81" s="201"/>
      <c r="N81" s="202"/>
      <c r="O81" s="202"/>
      <c r="P81" s="203">
        <f>P82</f>
        <v>0</v>
      </c>
      <c r="Q81" s="202"/>
      <c r="R81" s="203">
        <f>R82</f>
        <v>14.70384</v>
      </c>
      <c r="S81" s="202"/>
      <c r="T81" s="204">
        <f>T82</f>
        <v>0</v>
      </c>
      <c r="AR81" s="205" t="s">
        <v>85</v>
      </c>
      <c r="AT81" s="206" t="s">
        <v>76</v>
      </c>
      <c r="AU81" s="206" t="s">
        <v>77</v>
      </c>
      <c r="AY81" s="205" t="s">
        <v>161</v>
      </c>
      <c r="BK81" s="207">
        <f>BK82</f>
        <v>0</v>
      </c>
    </row>
    <row r="82" spans="2:65" s="10" customFormat="1" ht="19.95" customHeight="1">
      <c r="B82" s="194"/>
      <c r="C82" s="195"/>
      <c r="D82" s="196" t="s">
        <v>76</v>
      </c>
      <c r="E82" s="208" t="s">
        <v>173</v>
      </c>
      <c r="F82" s="208" t="s">
        <v>174</v>
      </c>
      <c r="G82" s="195"/>
      <c r="H82" s="195"/>
      <c r="I82" s="198"/>
      <c r="J82" s="209">
        <f>BK82</f>
        <v>0</v>
      </c>
      <c r="K82" s="195"/>
      <c r="L82" s="200"/>
      <c r="M82" s="201"/>
      <c r="N82" s="202"/>
      <c r="O82" s="202"/>
      <c r="P82" s="203">
        <f>SUM(P83:P104)</f>
        <v>0</v>
      </c>
      <c r="Q82" s="202"/>
      <c r="R82" s="203">
        <f>SUM(R83:R104)</f>
        <v>14.70384</v>
      </c>
      <c r="S82" s="202"/>
      <c r="T82" s="204">
        <f>SUM(T83:T104)</f>
        <v>0</v>
      </c>
      <c r="AR82" s="205" t="s">
        <v>85</v>
      </c>
      <c r="AT82" s="206" t="s">
        <v>76</v>
      </c>
      <c r="AU82" s="206" t="s">
        <v>85</v>
      </c>
      <c r="AY82" s="205" t="s">
        <v>161</v>
      </c>
      <c r="BK82" s="207">
        <f>SUM(BK83:BK104)</f>
        <v>0</v>
      </c>
    </row>
    <row r="83" spans="2:65" s="1" customFormat="1" ht="16.5" customHeight="1">
      <c r="B83" s="42"/>
      <c r="C83" s="163" t="s">
        <v>85</v>
      </c>
      <c r="D83" s="163" t="s">
        <v>156</v>
      </c>
      <c r="E83" s="164" t="s">
        <v>175</v>
      </c>
      <c r="F83" s="165" t="s">
        <v>176</v>
      </c>
      <c r="G83" s="166" t="s">
        <v>177</v>
      </c>
      <c r="H83" s="167">
        <v>24</v>
      </c>
      <c r="I83" s="168"/>
      <c r="J83" s="169">
        <f>ROUND(I83*H83,2)</f>
        <v>0</v>
      </c>
      <c r="K83" s="165" t="s">
        <v>178</v>
      </c>
      <c r="L83" s="62"/>
      <c r="M83" s="170" t="s">
        <v>32</v>
      </c>
      <c r="N83" s="171" t="s">
        <v>48</v>
      </c>
      <c r="O83" s="43"/>
      <c r="P83" s="172">
        <f>O83*H83</f>
        <v>0</v>
      </c>
      <c r="Q83" s="172">
        <v>0.61265999999999998</v>
      </c>
      <c r="R83" s="172">
        <f>Q83*H83</f>
        <v>14.70384</v>
      </c>
      <c r="S83" s="172">
        <v>0</v>
      </c>
      <c r="T83" s="173">
        <f>S83*H83</f>
        <v>0</v>
      </c>
      <c r="AR83" s="24" t="s">
        <v>160</v>
      </c>
      <c r="AT83" s="24" t="s">
        <v>156</v>
      </c>
      <c r="AU83" s="24" t="s">
        <v>88</v>
      </c>
      <c r="AY83" s="24" t="s">
        <v>161</v>
      </c>
      <c r="BE83" s="174">
        <f>IF(N83="základní",J83,0)</f>
        <v>0</v>
      </c>
      <c r="BF83" s="174">
        <f>IF(N83="snížená",J83,0)</f>
        <v>0</v>
      </c>
      <c r="BG83" s="174">
        <f>IF(N83="zákl. přenesená",J83,0)</f>
        <v>0</v>
      </c>
      <c r="BH83" s="174">
        <f>IF(N83="sníž. přenesená",J83,0)</f>
        <v>0</v>
      </c>
      <c r="BI83" s="174">
        <f>IF(N83="nulová",J83,0)</f>
        <v>0</v>
      </c>
      <c r="BJ83" s="24" t="s">
        <v>85</v>
      </c>
      <c r="BK83" s="174">
        <f>ROUND(I83*H83,2)</f>
        <v>0</v>
      </c>
      <c r="BL83" s="24" t="s">
        <v>160</v>
      </c>
      <c r="BM83" s="24" t="s">
        <v>179</v>
      </c>
    </row>
    <row r="84" spans="2:65" s="1" customFormat="1" ht="16.5" customHeight="1">
      <c r="B84" s="42"/>
      <c r="C84" s="163" t="s">
        <v>88</v>
      </c>
      <c r="D84" s="163" t="s">
        <v>156</v>
      </c>
      <c r="E84" s="164" t="s">
        <v>180</v>
      </c>
      <c r="F84" s="165" t="s">
        <v>181</v>
      </c>
      <c r="G84" s="166" t="s">
        <v>182</v>
      </c>
      <c r="H84" s="167">
        <v>20</v>
      </c>
      <c r="I84" s="168"/>
      <c r="J84" s="169">
        <f>ROUND(I84*H84,2)</f>
        <v>0</v>
      </c>
      <c r="K84" s="165" t="s">
        <v>178</v>
      </c>
      <c r="L84" s="62"/>
      <c r="M84" s="170" t="s">
        <v>32</v>
      </c>
      <c r="N84" s="171" t="s">
        <v>48</v>
      </c>
      <c r="O84" s="43"/>
      <c r="P84" s="172">
        <f>O84*H84</f>
        <v>0</v>
      </c>
      <c r="Q84" s="172">
        <v>0</v>
      </c>
      <c r="R84" s="172">
        <f>Q84*H84</f>
        <v>0</v>
      </c>
      <c r="S84" s="172">
        <v>0</v>
      </c>
      <c r="T84" s="173">
        <f>S84*H84</f>
        <v>0</v>
      </c>
      <c r="AR84" s="24" t="s">
        <v>160</v>
      </c>
      <c r="AT84" s="24" t="s">
        <v>156</v>
      </c>
      <c r="AU84" s="24" t="s">
        <v>88</v>
      </c>
      <c r="AY84" s="24" t="s">
        <v>161</v>
      </c>
      <c r="BE84" s="174">
        <f>IF(N84="základní",J84,0)</f>
        <v>0</v>
      </c>
      <c r="BF84" s="174">
        <f>IF(N84="snížená",J84,0)</f>
        <v>0</v>
      </c>
      <c r="BG84" s="174">
        <f>IF(N84="zákl. přenesená",J84,0)</f>
        <v>0</v>
      </c>
      <c r="BH84" s="174">
        <f>IF(N84="sníž. přenesená",J84,0)</f>
        <v>0</v>
      </c>
      <c r="BI84" s="174">
        <f>IF(N84="nulová",J84,0)</f>
        <v>0</v>
      </c>
      <c r="BJ84" s="24" t="s">
        <v>85</v>
      </c>
      <c r="BK84" s="174">
        <f>ROUND(I84*H84,2)</f>
        <v>0</v>
      </c>
      <c r="BL84" s="24" t="s">
        <v>160</v>
      </c>
      <c r="BM84" s="24" t="s">
        <v>183</v>
      </c>
    </row>
    <row r="85" spans="2:65" s="1" customFormat="1" ht="24">
      <c r="B85" s="42"/>
      <c r="C85" s="64"/>
      <c r="D85" s="175" t="s">
        <v>163</v>
      </c>
      <c r="E85" s="64"/>
      <c r="F85" s="176" t="s">
        <v>184</v>
      </c>
      <c r="G85" s="64"/>
      <c r="H85" s="64"/>
      <c r="I85" s="150"/>
      <c r="J85" s="64"/>
      <c r="K85" s="64"/>
      <c r="L85" s="62"/>
      <c r="M85" s="210"/>
      <c r="N85" s="43"/>
      <c r="O85" s="43"/>
      <c r="P85" s="43"/>
      <c r="Q85" s="43"/>
      <c r="R85" s="43"/>
      <c r="S85" s="43"/>
      <c r="T85" s="79"/>
      <c r="AT85" s="24" t="s">
        <v>163</v>
      </c>
      <c r="AU85" s="24" t="s">
        <v>88</v>
      </c>
    </row>
    <row r="86" spans="2:65" s="11" customFormat="1" ht="12">
      <c r="B86" s="211"/>
      <c r="C86" s="212"/>
      <c r="D86" s="175" t="s">
        <v>185</v>
      </c>
      <c r="E86" s="213" t="s">
        <v>32</v>
      </c>
      <c r="F86" s="214" t="s">
        <v>186</v>
      </c>
      <c r="G86" s="212"/>
      <c r="H86" s="215">
        <v>2</v>
      </c>
      <c r="I86" s="216"/>
      <c r="J86" s="212"/>
      <c r="K86" s="212"/>
      <c r="L86" s="217"/>
      <c r="M86" s="218"/>
      <c r="N86" s="219"/>
      <c r="O86" s="219"/>
      <c r="P86" s="219"/>
      <c r="Q86" s="219"/>
      <c r="R86" s="219"/>
      <c r="S86" s="219"/>
      <c r="T86" s="220"/>
      <c r="AT86" s="221" t="s">
        <v>185</v>
      </c>
      <c r="AU86" s="221" t="s">
        <v>88</v>
      </c>
      <c r="AV86" s="11" t="s">
        <v>88</v>
      </c>
      <c r="AW86" s="11" t="s">
        <v>41</v>
      </c>
      <c r="AX86" s="11" t="s">
        <v>77</v>
      </c>
      <c r="AY86" s="221" t="s">
        <v>161</v>
      </c>
    </row>
    <row r="87" spans="2:65" s="11" customFormat="1" ht="12">
      <c r="B87" s="211"/>
      <c r="C87" s="212"/>
      <c r="D87" s="175" t="s">
        <v>185</v>
      </c>
      <c r="E87" s="213" t="s">
        <v>32</v>
      </c>
      <c r="F87" s="214" t="s">
        <v>187</v>
      </c>
      <c r="G87" s="212"/>
      <c r="H87" s="215">
        <v>1</v>
      </c>
      <c r="I87" s="216"/>
      <c r="J87" s="212"/>
      <c r="K87" s="212"/>
      <c r="L87" s="217"/>
      <c r="M87" s="218"/>
      <c r="N87" s="219"/>
      <c r="O87" s="219"/>
      <c r="P87" s="219"/>
      <c r="Q87" s="219"/>
      <c r="R87" s="219"/>
      <c r="S87" s="219"/>
      <c r="T87" s="220"/>
      <c r="AT87" s="221" t="s">
        <v>185</v>
      </c>
      <c r="AU87" s="221" t="s">
        <v>88</v>
      </c>
      <c r="AV87" s="11" t="s">
        <v>88</v>
      </c>
      <c r="AW87" s="11" t="s">
        <v>41</v>
      </c>
      <c r="AX87" s="11" t="s">
        <v>77</v>
      </c>
      <c r="AY87" s="221" t="s">
        <v>161</v>
      </c>
    </row>
    <row r="88" spans="2:65" s="11" customFormat="1" ht="12">
      <c r="B88" s="211"/>
      <c r="C88" s="212"/>
      <c r="D88" s="175" t="s">
        <v>185</v>
      </c>
      <c r="E88" s="213" t="s">
        <v>32</v>
      </c>
      <c r="F88" s="214" t="s">
        <v>188</v>
      </c>
      <c r="G88" s="212"/>
      <c r="H88" s="215">
        <v>2</v>
      </c>
      <c r="I88" s="216"/>
      <c r="J88" s="212"/>
      <c r="K88" s="212"/>
      <c r="L88" s="217"/>
      <c r="M88" s="218"/>
      <c r="N88" s="219"/>
      <c r="O88" s="219"/>
      <c r="P88" s="219"/>
      <c r="Q88" s="219"/>
      <c r="R88" s="219"/>
      <c r="S88" s="219"/>
      <c r="T88" s="220"/>
      <c r="AT88" s="221" t="s">
        <v>185</v>
      </c>
      <c r="AU88" s="221" t="s">
        <v>88</v>
      </c>
      <c r="AV88" s="11" t="s">
        <v>88</v>
      </c>
      <c r="AW88" s="11" t="s">
        <v>41</v>
      </c>
      <c r="AX88" s="11" t="s">
        <v>77</v>
      </c>
      <c r="AY88" s="221" t="s">
        <v>161</v>
      </c>
    </row>
    <row r="89" spans="2:65" s="11" customFormat="1" ht="12">
      <c r="B89" s="211"/>
      <c r="C89" s="212"/>
      <c r="D89" s="175" t="s">
        <v>185</v>
      </c>
      <c r="E89" s="213" t="s">
        <v>32</v>
      </c>
      <c r="F89" s="214" t="s">
        <v>189</v>
      </c>
      <c r="G89" s="212"/>
      <c r="H89" s="215">
        <v>5</v>
      </c>
      <c r="I89" s="216"/>
      <c r="J89" s="212"/>
      <c r="K89" s="212"/>
      <c r="L89" s="217"/>
      <c r="M89" s="218"/>
      <c r="N89" s="219"/>
      <c r="O89" s="219"/>
      <c r="P89" s="219"/>
      <c r="Q89" s="219"/>
      <c r="R89" s="219"/>
      <c r="S89" s="219"/>
      <c r="T89" s="220"/>
      <c r="AT89" s="221" t="s">
        <v>185</v>
      </c>
      <c r="AU89" s="221" t="s">
        <v>88</v>
      </c>
      <c r="AV89" s="11" t="s">
        <v>88</v>
      </c>
      <c r="AW89" s="11" t="s">
        <v>41</v>
      </c>
      <c r="AX89" s="11" t="s">
        <v>77</v>
      </c>
      <c r="AY89" s="221" t="s">
        <v>161</v>
      </c>
    </row>
    <row r="90" spans="2:65" s="11" customFormat="1" ht="12">
      <c r="B90" s="211"/>
      <c r="C90" s="212"/>
      <c r="D90" s="175" t="s">
        <v>185</v>
      </c>
      <c r="E90" s="213" t="s">
        <v>32</v>
      </c>
      <c r="F90" s="214" t="s">
        <v>190</v>
      </c>
      <c r="G90" s="212"/>
      <c r="H90" s="215">
        <v>5</v>
      </c>
      <c r="I90" s="216"/>
      <c r="J90" s="212"/>
      <c r="K90" s="212"/>
      <c r="L90" s="217"/>
      <c r="M90" s="218"/>
      <c r="N90" s="219"/>
      <c r="O90" s="219"/>
      <c r="P90" s="219"/>
      <c r="Q90" s="219"/>
      <c r="R90" s="219"/>
      <c r="S90" s="219"/>
      <c r="T90" s="220"/>
      <c r="AT90" s="221" t="s">
        <v>185</v>
      </c>
      <c r="AU90" s="221" t="s">
        <v>88</v>
      </c>
      <c r="AV90" s="11" t="s">
        <v>88</v>
      </c>
      <c r="AW90" s="11" t="s">
        <v>41</v>
      </c>
      <c r="AX90" s="11" t="s">
        <v>77</v>
      </c>
      <c r="AY90" s="221" t="s">
        <v>161</v>
      </c>
    </row>
    <row r="91" spans="2:65" s="11" customFormat="1" ht="12">
      <c r="B91" s="211"/>
      <c r="C91" s="212"/>
      <c r="D91" s="175" t="s">
        <v>185</v>
      </c>
      <c r="E91" s="213" t="s">
        <v>32</v>
      </c>
      <c r="F91" s="214" t="s">
        <v>191</v>
      </c>
      <c r="G91" s="212"/>
      <c r="H91" s="215">
        <v>5</v>
      </c>
      <c r="I91" s="216"/>
      <c r="J91" s="212"/>
      <c r="K91" s="212"/>
      <c r="L91" s="217"/>
      <c r="M91" s="218"/>
      <c r="N91" s="219"/>
      <c r="O91" s="219"/>
      <c r="P91" s="219"/>
      <c r="Q91" s="219"/>
      <c r="R91" s="219"/>
      <c r="S91" s="219"/>
      <c r="T91" s="220"/>
      <c r="AT91" s="221" t="s">
        <v>185</v>
      </c>
      <c r="AU91" s="221" t="s">
        <v>88</v>
      </c>
      <c r="AV91" s="11" t="s">
        <v>88</v>
      </c>
      <c r="AW91" s="11" t="s">
        <v>41</v>
      </c>
      <c r="AX91" s="11" t="s">
        <v>77</v>
      </c>
      <c r="AY91" s="221" t="s">
        <v>161</v>
      </c>
    </row>
    <row r="92" spans="2:65" s="12" customFormat="1" ht="12">
      <c r="B92" s="222"/>
      <c r="C92" s="223"/>
      <c r="D92" s="175" t="s">
        <v>185</v>
      </c>
      <c r="E92" s="224" t="s">
        <v>32</v>
      </c>
      <c r="F92" s="225" t="s">
        <v>192</v>
      </c>
      <c r="G92" s="223"/>
      <c r="H92" s="226">
        <v>20</v>
      </c>
      <c r="I92" s="227"/>
      <c r="J92" s="223"/>
      <c r="K92" s="223"/>
      <c r="L92" s="228"/>
      <c r="M92" s="229"/>
      <c r="N92" s="230"/>
      <c r="O92" s="230"/>
      <c r="P92" s="230"/>
      <c r="Q92" s="230"/>
      <c r="R92" s="230"/>
      <c r="S92" s="230"/>
      <c r="T92" s="231"/>
      <c r="AT92" s="232" t="s">
        <v>185</v>
      </c>
      <c r="AU92" s="232" t="s">
        <v>88</v>
      </c>
      <c r="AV92" s="12" t="s">
        <v>160</v>
      </c>
      <c r="AW92" s="12" t="s">
        <v>41</v>
      </c>
      <c r="AX92" s="12" t="s">
        <v>85</v>
      </c>
      <c r="AY92" s="232" t="s">
        <v>161</v>
      </c>
    </row>
    <row r="93" spans="2:65" s="1" customFormat="1" ht="25.5" customHeight="1">
      <c r="B93" s="42"/>
      <c r="C93" s="163" t="s">
        <v>193</v>
      </c>
      <c r="D93" s="163" t="s">
        <v>156</v>
      </c>
      <c r="E93" s="164" t="s">
        <v>194</v>
      </c>
      <c r="F93" s="165" t="s">
        <v>195</v>
      </c>
      <c r="G93" s="166" t="s">
        <v>182</v>
      </c>
      <c r="H93" s="167">
        <v>3600</v>
      </c>
      <c r="I93" s="168"/>
      <c r="J93" s="169">
        <f>ROUND(I93*H93,2)</f>
        <v>0</v>
      </c>
      <c r="K93" s="165" t="s">
        <v>178</v>
      </c>
      <c r="L93" s="62"/>
      <c r="M93" s="170" t="s">
        <v>32</v>
      </c>
      <c r="N93" s="171" t="s">
        <v>48</v>
      </c>
      <c r="O93" s="43"/>
      <c r="P93" s="172">
        <f>O93*H93</f>
        <v>0</v>
      </c>
      <c r="Q93" s="172">
        <v>0</v>
      </c>
      <c r="R93" s="172">
        <f>Q93*H93</f>
        <v>0</v>
      </c>
      <c r="S93" s="172">
        <v>0</v>
      </c>
      <c r="T93" s="173">
        <f>S93*H93</f>
        <v>0</v>
      </c>
      <c r="AR93" s="24" t="s">
        <v>160</v>
      </c>
      <c r="AT93" s="24" t="s">
        <v>156</v>
      </c>
      <c r="AU93" s="24" t="s">
        <v>88</v>
      </c>
      <c r="AY93" s="24" t="s">
        <v>161</v>
      </c>
      <c r="BE93" s="174">
        <f>IF(N93="základní",J93,0)</f>
        <v>0</v>
      </c>
      <c r="BF93" s="174">
        <f>IF(N93="snížená",J93,0)</f>
        <v>0</v>
      </c>
      <c r="BG93" s="174">
        <f>IF(N93="zákl. přenesená",J93,0)</f>
        <v>0</v>
      </c>
      <c r="BH93" s="174">
        <f>IF(N93="sníž. přenesená",J93,0)</f>
        <v>0</v>
      </c>
      <c r="BI93" s="174">
        <f>IF(N93="nulová",J93,0)</f>
        <v>0</v>
      </c>
      <c r="BJ93" s="24" t="s">
        <v>85</v>
      </c>
      <c r="BK93" s="174">
        <f>ROUND(I93*H93,2)</f>
        <v>0</v>
      </c>
      <c r="BL93" s="24" t="s">
        <v>160</v>
      </c>
      <c r="BM93" s="24" t="s">
        <v>196</v>
      </c>
    </row>
    <row r="94" spans="2:65" s="1" customFormat="1" ht="24">
      <c r="B94" s="42"/>
      <c r="C94" s="64"/>
      <c r="D94" s="175" t="s">
        <v>163</v>
      </c>
      <c r="E94" s="64"/>
      <c r="F94" s="176" t="s">
        <v>197</v>
      </c>
      <c r="G94" s="64"/>
      <c r="H94" s="64"/>
      <c r="I94" s="150"/>
      <c r="J94" s="64"/>
      <c r="K94" s="64"/>
      <c r="L94" s="62"/>
      <c r="M94" s="210"/>
      <c r="N94" s="43"/>
      <c r="O94" s="43"/>
      <c r="P94" s="43"/>
      <c r="Q94" s="43"/>
      <c r="R94" s="43"/>
      <c r="S94" s="43"/>
      <c r="T94" s="79"/>
      <c r="AT94" s="24" t="s">
        <v>163</v>
      </c>
      <c r="AU94" s="24" t="s">
        <v>88</v>
      </c>
    </row>
    <row r="95" spans="2:65" s="11" customFormat="1" ht="12">
      <c r="B95" s="211"/>
      <c r="C95" s="212"/>
      <c r="D95" s="175" t="s">
        <v>185</v>
      </c>
      <c r="E95" s="212"/>
      <c r="F95" s="214" t="s">
        <v>198</v>
      </c>
      <c r="G95" s="212"/>
      <c r="H95" s="215">
        <v>3600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AT95" s="221" t="s">
        <v>185</v>
      </c>
      <c r="AU95" s="221" t="s">
        <v>88</v>
      </c>
      <c r="AV95" s="11" t="s">
        <v>88</v>
      </c>
      <c r="AW95" s="11" t="s">
        <v>6</v>
      </c>
      <c r="AX95" s="11" t="s">
        <v>85</v>
      </c>
      <c r="AY95" s="221" t="s">
        <v>161</v>
      </c>
    </row>
    <row r="96" spans="2:65" s="1" customFormat="1" ht="25.5" customHeight="1">
      <c r="B96" s="42"/>
      <c r="C96" s="163" t="s">
        <v>160</v>
      </c>
      <c r="D96" s="163" t="s">
        <v>156</v>
      </c>
      <c r="E96" s="164" t="s">
        <v>199</v>
      </c>
      <c r="F96" s="165" t="s">
        <v>200</v>
      </c>
      <c r="G96" s="166" t="s">
        <v>182</v>
      </c>
      <c r="H96" s="167">
        <v>2</v>
      </c>
      <c r="I96" s="168"/>
      <c r="J96" s="169">
        <f>ROUND(I96*H96,2)</f>
        <v>0</v>
      </c>
      <c r="K96" s="165" t="s">
        <v>178</v>
      </c>
      <c r="L96" s="62"/>
      <c r="M96" s="170" t="s">
        <v>32</v>
      </c>
      <c r="N96" s="171" t="s">
        <v>48</v>
      </c>
      <c r="O96" s="43"/>
      <c r="P96" s="172">
        <f>O96*H96</f>
        <v>0</v>
      </c>
      <c r="Q96" s="172">
        <v>0</v>
      </c>
      <c r="R96" s="172">
        <f>Q96*H96</f>
        <v>0</v>
      </c>
      <c r="S96" s="172">
        <v>0</v>
      </c>
      <c r="T96" s="173">
        <f>S96*H96</f>
        <v>0</v>
      </c>
      <c r="AR96" s="24" t="s">
        <v>160</v>
      </c>
      <c r="AT96" s="24" t="s">
        <v>156</v>
      </c>
      <c r="AU96" s="24" t="s">
        <v>88</v>
      </c>
      <c r="AY96" s="24" t="s">
        <v>161</v>
      </c>
      <c r="BE96" s="174">
        <f>IF(N96="základní",J96,0)</f>
        <v>0</v>
      </c>
      <c r="BF96" s="174">
        <f>IF(N96="snížená",J96,0)</f>
        <v>0</v>
      </c>
      <c r="BG96" s="174">
        <f>IF(N96="zákl. přenesená",J96,0)</f>
        <v>0</v>
      </c>
      <c r="BH96" s="174">
        <f>IF(N96="sníž. přenesená",J96,0)</f>
        <v>0</v>
      </c>
      <c r="BI96" s="174">
        <f>IF(N96="nulová",J96,0)</f>
        <v>0</v>
      </c>
      <c r="BJ96" s="24" t="s">
        <v>85</v>
      </c>
      <c r="BK96" s="174">
        <f>ROUND(I96*H96,2)</f>
        <v>0</v>
      </c>
      <c r="BL96" s="24" t="s">
        <v>160</v>
      </c>
      <c r="BM96" s="24" t="s">
        <v>201</v>
      </c>
    </row>
    <row r="97" spans="2:65" s="1" customFormat="1" ht="36">
      <c r="B97" s="42"/>
      <c r="C97" s="64"/>
      <c r="D97" s="175" t="s">
        <v>163</v>
      </c>
      <c r="E97" s="64"/>
      <c r="F97" s="176" t="s">
        <v>202</v>
      </c>
      <c r="G97" s="64"/>
      <c r="H97" s="64"/>
      <c r="I97" s="150"/>
      <c r="J97" s="64"/>
      <c r="K97" s="64"/>
      <c r="L97" s="62"/>
      <c r="M97" s="210"/>
      <c r="N97" s="43"/>
      <c r="O97" s="43"/>
      <c r="P97" s="43"/>
      <c r="Q97" s="43"/>
      <c r="R97" s="43"/>
      <c r="S97" s="43"/>
      <c r="T97" s="79"/>
      <c r="AT97" s="24" t="s">
        <v>163</v>
      </c>
      <c r="AU97" s="24" t="s">
        <v>88</v>
      </c>
    </row>
    <row r="98" spans="2:65" s="1" customFormat="1" ht="25.5" customHeight="1">
      <c r="B98" s="42"/>
      <c r="C98" s="163" t="s">
        <v>203</v>
      </c>
      <c r="D98" s="163" t="s">
        <v>156</v>
      </c>
      <c r="E98" s="164" t="s">
        <v>204</v>
      </c>
      <c r="F98" s="165" t="s">
        <v>205</v>
      </c>
      <c r="G98" s="166" t="s">
        <v>182</v>
      </c>
      <c r="H98" s="167">
        <v>360</v>
      </c>
      <c r="I98" s="168"/>
      <c r="J98" s="169">
        <f>ROUND(I98*H98,2)</f>
        <v>0</v>
      </c>
      <c r="K98" s="165" t="s">
        <v>178</v>
      </c>
      <c r="L98" s="62"/>
      <c r="M98" s="170" t="s">
        <v>32</v>
      </c>
      <c r="N98" s="171" t="s">
        <v>48</v>
      </c>
      <c r="O98" s="43"/>
      <c r="P98" s="172">
        <f>O98*H98</f>
        <v>0</v>
      </c>
      <c r="Q98" s="172">
        <v>0</v>
      </c>
      <c r="R98" s="172">
        <f>Q98*H98</f>
        <v>0</v>
      </c>
      <c r="S98" s="172">
        <v>0</v>
      </c>
      <c r="T98" s="173">
        <f>S98*H98</f>
        <v>0</v>
      </c>
      <c r="AR98" s="24" t="s">
        <v>160</v>
      </c>
      <c r="AT98" s="24" t="s">
        <v>156</v>
      </c>
      <c r="AU98" s="24" t="s">
        <v>88</v>
      </c>
      <c r="AY98" s="24" t="s">
        <v>161</v>
      </c>
      <c r="BE98" s="174">
        <f>IF(N98="základní",J98,0)</f>
        <v>0</v>
      </c>
      <c r="BF98" s="174">
        <f>IF(N98="snížená",J98,0)</f>
        <v>0</v>
      </c>
      <c r="BG98" s="174">
        <f>IF(N98="zákl. přenesená",J98,0)</f>
        <v>0</v>
      </c>
      <c r="BH98" s="174">
        <f>IF(N98="sníž. přenesená",J98,0)</f>
        <v>0</v>
      </c>
      <c r="BI98" s="174">
        <f>IF(N98="nulová",J98,0)</f>
        <v>0</v>
      </c>
      <c r="BJ98" s="24" t="s">
        <v>85</v>
      </c>
      <c r="BK98" s="174">
        <f>ROUND(I98*H98,2)</f>
        <v>0</v>
      </c>
      <c r="BL98" s="24" t="s">
        <v>160</v>
      </c>
      <c r="BM98" s="24" t="s">
        <v>206</v>
      </c>
    </row>
    <row r="99" spans="2:65" s="1" customFormat="1" ht="24">
      <c r="B99" s="42"/>
      <c r="C99" s="64"/>
      <c r="D99" s="175" t="s">
        <v>163</v>
      </c>
      <c r="E99" s="64"/>
      <c r="F99" s="176" t="s">
        <v>207</v>
      </c>
      <c r="G99" s="64"/>
      <c r="H99" s="64"/>
      <c r="I99" s="150"/>
      <c r="J99" s="64"/>
      <c r="K99" s="64"/>
      <c r="L99" s="62"/>
      <c r="M99" s="210"/>
      <c r="N99" s="43"/>
      <c r="O99" s="43"/>
      <c r="P99" s="43"/>
      <c r="Q99" s="43"/>
      <c r="R99" s="43"/>
      <c r="S99" s="43"/>
      <c r="T99" s="79"/>
      <c r="AT99" s="24" t="s">
        <v>163</v>
      </c>
      <c r="AU99" s="24" t="s">
        <v>88</v>
      </c>
    </row>
    <row r="100" spans="2:65" s="11" customFormat="1" ht="12">
      <c r="B100" s="211"/>
      <c r="C100" s="212"/>
      <c r="D100" s="175" t="s">
        <v>185</v>
      </c>
      <c r="E100" s="212"/>
      <c r="F100" s="214" t="s">
        <v>208</v>
      </c>
      <c r="G100" s="212"/>
      <c r="H100" s="215">
        <v>360</v>
      </c>
      <c r="I100" s="216"/>
      <c r="J100" s="212"/>
      <c r="K100" s="212"/>
      <c r="L100" s="217"/>
      <c r="M100" s="218"/>
      <c r="N100" s="219"/>
      <c r="O100" s="219"/>
      <c r="P100" s="219"/>
      <c r="Q100" s="219"/>
      <c r="R100" s="219"/>
      <c r="S100" s="219"/>
      <c r="T100" s="220"/>
      <c r="AT100" s="221" t="s">
        <v>185</v>
      </c>
      <c r="AU100" s="221" t="s">
        <v>88</v>
      </c>
      <c r="AV100" s="11" t="s">
        <v>88</v>
      </c>
      <c r="AW100" s="11" t="s">
        <v>6</v>
      </c>
      <c r="AX100" s="11" t="s">
        <v>85</v>
      </c>
      <c r="AY100" s="221" t="s">
        <v>161</v>
      </c>
    </row>
    <row r="101" spans="2:65" s="1" customFormat="1" ht="16.5" customHeight="1">
      <c r="B101" s="42"/>
      <c r="C101" s="163" t="s">
        <v>209</v>
      </c>
      <c r="D101" s="163" t="s">
        <v>156</v>
      </c>
      <c r="E101" s="164" t="s">
        <v>210</v>
      </c>
      <c r="F101" s="165" t="s">
        <v>211</v>
      </c>
      <c r="G101" s="166" t="s">
        <v>182</v>
      </c>
      <c r="H101" s="167">
        <v>1</v>
      </c>
      <c r="I101" s="168"/>
      <c r="J101" s="169">
        <f>ROUND(I101*H101,2)</f>
        <v>0</v>
      </c>
      <c r="K101" s="165" t="s">
        <v>178</v>
      </c>
      <c r="L101" s="62"/>
      <c r="M101" s="170" t="s">
        <v>32</v>
      </c>
      <c r="N101" s="171" t="s">
        <v>48</v>
      </c>
      <c r="O101" s="43"/>
      <c r="P101" s="172">
        <f>O101*H101</f>
        <v>0</v>
      </c>
      <c r="Q101" s="172">
        <v>0</v>
      </c>
      <c r="R101" s="172">
        <f>Q101*H101</f>
        <v>0</v>
      </c>
      <c r="S101" s="172">
        <v>0</v>
      </c>
      <c r="T101" s="173">
        <f>S101*H101</f>
        <v>0</v>
      </c>
      <c r="AR101" s="24" t="s">
        <v>160</v>
      </c>
      <c r="AT101" s="24" t="s">
        <v>156</v>
      </c>
      <c r="AU101" s="24" t="s">
        <v>88</v>
      </c>
      <c r="AY101" s="24" t="s">
        <v>161</v>
      </c>
      <c r="BE101" s="174">
        <f>IF(N101="základní",J101,0)</f>
        <v>0</v>
      </c>
      <c r="BF101" s="174">
        <f>IF(N101="snížená",J101,0)</f>
        <v>0</v>
      </c>
      <c r="BG101" s="174">
        <f>IF(N101="zákl. přenesená",J101,0)</f>
        <v>0</v>
      </c>
      <c r="BH101" s="174">
        <f>IF(N101="sníž. přenesená",J101,0)</f>
        <v>0</v>
      </c>
      <c r="BI101" s="174">
        <f>IF(N101="nulová",J101,0)</f>
        <v>0</v>
      </c>
      <c r="BJ101" s="24" t="s">
        <v>85</v>
      </c>
      <c r="BK101" s="174">
        <f>ROUND(I101*H101,2)</f>
        <v>0</v>
      </c>
      <c r="BL101" s="24" t="s">
        <v>160</v>
      </c>
      <c r="BM101" s="24" t="s">
        <v>212</v>
      </c>
    </row>
    <row r="102" spans="2:65" s="11" customFormat="1" ht="12">
      <c r="B102" s="211"/>
      <c r="C102" s="212"/>
      <c r="D102" s="175" t="s">
        <v>185</v>
      </c>
      <c r="E102" s="213" t="s">
        <v>32</v>
      </c>
      <c r="F102" s="214" t="s">
        <v>213</v>
      </c>
      <c r="G102" s="212"/>
      <c r="H102" s="215">
        <v>1</v>
      </c>
      <c r="I102" s="216"/>
      <c r="J102" s="212"/>
      <c r="K102" s="212"/>
      <c r="L102" s="217"/>
      <c r="M102" s="218"/>
      <c r="N102" s="219"/>
      <c r="O102" s="219"/>
      <c r="P102" s="219"/>
      <c r="Q102" s="219"/>
      <c r="R102" s="219"/>
      <c r="S102" s="219"/>
      <c r="T102" s="220"/>
      <c r="AT102" s="221" t="s">
        <v>185</v>
      </c>
      <c r="AU102" s="221" t="s">
        <v>88</v>
      </c>
      <c r="AV102" s="11" t="s">
        <v>88</v>
      </c>
      <c r="AW102" s="11" t="s">
        <v>41</v>
      </c>
      <c r="AX102" s="11" t="s">
        <v>85</v>
      </c>
      <c r="AY102" s="221" t="s">
        <v>161</v>
      </c>
    </row>
    <row r="103" spans="2:65" s="1" customFormat="1" ht="16.5" customHeight="1">
      <c r="B103" s="42"/>
      <c r="C103" s="163" t="s">
        <v>214</v>
      </c>
      <c r="D103" s="163" t="s">
        <v>156</v>
      </c>
      <c r="E103" s="164" t="s">
        <v>215</v>
      </c>
      <c r="F103" s="165" t="s">
        <v>216</v>
      </c>
      <c r="G103" s="166" t="s">
        <v>182</v>
      </c>
      <c r="H103" s="167">
        <v>1</v>
      </c>
      <c r="I103" s="168"/>
      <c r="J103" s="169">
        <f>ROUND(I103*H103,2)</f>
        <v>0</v>
      </c>
      <c r="K103" s="165" t="s">
        <v>178</v>
      </c>
      <c r="L103" s="62"/>
      <c r="M103" s="170" t="s">
        <v>32</v>
      </c>
      <c r="N103" s="171" t="s">
        <v>48</v>
      </c>
      <c r="O103" s="43"/>
      <c r="P103" s="172">
        <f>O103*H103</f>
        <v>0</v>
      </c>
      <c r="Q103" s="172">
        <v>0</v>
      </c>
      <c r="R103" s="172">
        <f>Q103*H103</f>
        <v>0</v>
      </c>
      <c r="S103" s="172">
        <v>0</v>
      </c>
      <c r="T103" s="173">
        <f>S103*H103</f>
        <v>0</v>
      </c>
      <c r="AR103" s="24" t="s">
        <v>160</v>
      </c>
      <c r="AT103" s="24" t="s">
        <v>156</v>
      </c>
      <c r="AU103" s="24" t="s">
        <v>88</v>
      </c>
      <c r="AY103" s="24" t="s">
        <v>161</v>
      </c>
      <c r="BE103" s="174">
        <f>IF(N103="základní",J103,0)</f>
        <v>0</v>
      </c>
      <c r="BF103" s="174">
        <f>IF(N103="snížená",J103,0)</f>
        <v>0</v>
      </c>
      <c r="BG103" s="174">
        <f>IF(N103="zákl. přenesená",J103,0)</f>
        <v>0</v>
      </c>
      <c r="BH103" s="174">
        <f>IF(N103="sníž. přenesená",J103,0)</f>
        <v>0</v>
      </c>
      <c r="BI103" s="174">
        <f>IF(N103="nulová",J103,0)</f>
        <v>0</v>
      </c>
      <c r="BJ103" s="24" t="s">
        <v>85</v>
      </c>
      <c r="BK103" s="174">
        <f>ROUND(I103*H103,2)</f>
        <v>0</v>
      </c>
      <c r="BL103" s="24" t="s">
        <v>160</v>
      </c>
      <c r="BM103" s="24" t="s">
        <v>217</v>
      </c>
    </row>
    <row r="104" spans="2:65" s="1" customFormat="1" ht="36">
      <c r="B104" s="42"/>
      <c r="C104" s="64"/>
      <c r="D104" s="175" t="s">
        <v>163</v>
      </c>
      <c r="E104" s="64"/>
      <c r="F104" s="176" t="s">
        <v>218</v>
      </c>
      <c r="G104" s="64"/>
      <c r="H104" s="64"/>
      <c r="I104" s="150"/>
      <c r="J104" s="64"/>
      <c r="K104" s="64"/>
      <c r="L104" s="62"/>
      <c r="M104" s="210"/>
      <c r="N104" s="43"/>
      <c r="O104" s="43"/>
      <c r="P104" s="43"/>
      <c r="Q104" s="43"/>
      <c r="R104" s="43"/>
      <c r="S104" s="43"/>
      <c r="T104" s="79"/>
      <c r="AT104" s="24" t="s">
        <v>163</v>
      </c>
      <c r="AU104" s="24" t="s">
        <v>88</v>
      </c>
    </row>
    <row r="105" spans="2:65" s="10" customFormat="1" ht="37.35" customHeight="1">
      <c r="B105" s="194"/>
      <c r="C105" s="195"/>
      <c r="D105" s="196" t="s">
        <v>76</v>
      </c>
      <c r="E105" s="197" t="s">
        <v>219</v>
      </c>
      <c r="F105" s="197" t="s">
        <v>220</v>
      </c>
      <c r="G105" s="195"/>
      <c r="H105" s="195"/>
      <c r="I105" s="198"/>
      <c r="J105" s="199">
        <f>BK105</f>
        <v>0</v>
      </c>
      <c r="K105" s="195"/>
      <c r="L105" s="200"/>
      <c r="M105" s="201"/>
      <c r="N105" s="202"/>
      <c r="O105" s="202"/>
      <c r="P105" s="203">
        <f>P106</f>
        <v>0</v>
      </c>
      <c r="Q105" s="202"/>
      <c r="R105" s="203">
        <f>R106</f>
        <v>0</v>
      </c>
      <c r="S105" s="202"/>
      <c r="T105" s="204">
        <f>T106</f>
        <v>0</v>
      </c>
      <c r="AR105" s="205" t="s">
        <v>203</v>
      </c>
      <c r="AT105" s="206" t="s">
        <v>76</v>
      </c>
      <c r="AU105" s="206" t="s">
        <v>77</v>
      </c>
      <c r="AY105" s="205" t="s">
        <v>161</v>
      </c>
      <c r="BK105" s="207">
        <f>BK106</f>
        <v>0</v>
      </c>
    </row>
    <row r="106" spans="2:65" s="10" customFormat="1" ht="19.95" customHeight="1">
      <c r="B106" s="194"/>
      <c r="C106" s="195"/>
      <c r="D106" s="196" t="s">
        <v>76</v>
      </c>
      <c r="E106" s="208" t="s">
        <v>221</v>
      </c>
      <c r="F106" s="208" t="s">
        <v>222</v>
      </c>
      <c r="G106" s="195"/>
      <c r="H106" s="195"/>
      <c r="I106" s="198"/>
      <c r="J106" s="209">
        <f>BK106</f>
        <v>0</v>
      </c>
      <c r="K106" s="195"/>
      <c r="L106" s="200"/>
      <c r="M106" s="201"/>
      <c r="N106" s="202"/>
      <c r="O106" s="202"/>
      <c r="P106" s="203">
        <f>SUM(P107:P108)</f>
        <v>0</v>
      </c>
      <c r="Q106" s="202"/>
      <c r="R106" s="203">
        <f>SUM(R107:R108)</f>
        <v>0</v>
      </c>
      <c r="S106" s="202"/>
      <c r="T106" s="204">
        <f>SUM(T107:T108)</f>
        <v>0</v>
      </c>
      <c r="AR106" s="205" t="s">
        <v>203</v>
      </c>
      <c r="AT106" s="206" t="s">
        <v>76</v>
      </c>
      <c r="AU106" s="206" t="s">
        <v>85</v>
      </c>
      <c r="AY106" s="205" t="s">
        <v>161</v>
      </c>
      <c r="BK106" s="207">
        <f>SUM(BK107:BK108)</f>
        <v>0</v>
      </c>
    </row>
    <row r="107" spans="2:65" s="1" customFormat="1" ht="16.5" customHeight="1">
      <c r="B107" s="42"/>
      <c r="C107" s="163" t="s">
        <v>223</v>
      </c>
      <c r="D107" s="163" t="s">
        <v>156</v>
      </c>
      <c r="E107" s="164" t="s">
        <v>224</v>
      </c>
      <c r="F107" s="165" t="s">
        <v>222</v>
      </c>
      <c r="G107" s="166" t="s">
        <v>225</v>
      </c>
      <c r="H107" s="167">
        <v>1</v>
      </c>
      <c r="I107" s="168"/>
      <c r="J107" s="169">
        <f>ROUND(I107*H107,2)</f>
        <v>0</v>
      </c>
      <c r="K107" s="165" t="s">
        <v>178</v>
      </c>
      <c r="L107" s="62"/>
      <c r="M107" s="170" t="s">
        <v>32</v>
      </c>
      <c r="N107" s="171" t="s">
        <v>48</v>
      </c>
      <c r="O107" s="43"/>
      <c r="P107" s="172">
        <f>O107*H107</f>
        <v>0</v>
      </c>
      <c r="Q107" s="172">
        <v>0</v>
      </c>
      <c r="R107" s="172">
        <f>Q107*H107</f>
        <v>0</v>
      </c>
      <c r="S107" s="172">
        <v>0</v>
      </c>
      <c r="T107" s="173">
        <f>S107*H107</f>
        <v>0</v>
      </c>
      <c r="AR107" s="24" t="s">
        <v>226</v>
      </c>
      <c r="AT107" s="24" t="s">
        <v>156</v>
      </c>
      <c r="AU107" s="24" t="s">
        <v>88</v>
      </c>
      <c r="AY107" s="24" t="s">
        <v>161</v>
      </c>
      <c r="BE107" s="174">
        <f>IF(N107="základní",J107,0)</f>
        <v>0</v>
      </c>
      <c r="BF107" s="174">
        <f>IF(N107="snížená",J107,0)</f>
        <v>0</v>
      </c>
      <c r="BG107" s="174">
        <f>IF(N107="zákl. přenesená",J107,0)</f>
        <v>0</v>
      </c>
      <c r="BH107" s="174">
        <f>IF(N107="sníž. přenesená",J107,0)</f>
        <v>0</v>
      </c>
      <c r="BI107" s="174">
        <f>IF(N107="nulová",J107,0)</f>
        <v>0</v>
      </c>
      <c r="BJ107" s="24" t="s">
        <v>85</v>
      </c>
      <c r="BK107" s="174">
        <f>ROUND(I107*H107,2)</f>
        <v>0</v>
      </c>
      <c r="BL107" s="24" t="s">
        <v>226</v>
      </c>
      <c r="BM107" s="24" t="s">
        <v>227</v>
      </c>
    </row>
    <row r="108" spans="2:65" s="1" customFormat="1" ht="24">
      <c r="B108" s="42"/>
      <c r="C108" s="64"/>
      <c r="D108" s="175" t="s">
        <v>163</v>
      </c>
      <c r="E108" s="64"/>
      <c r="F108" s="176" t="s">
        <v>228</v>
      </c>
      <c r="G108" s="64"/>
      <c r="H108" s="64"/>
      <c r="I108" s="150"/>
      <c r="J108" s="64"/>
      <c r="K108" s="64"/>
      <c r="L108" s="62"/>
      <c r="M108" s="177"/>
      <c r="N108" s="178"/>
      <c r="O108" s="178"/>
      <c r="P108" s="178"/>
      <c r="Q108" s="178"/>
      <c r="R108" s="178"/>
      <c r="S108" s="178"/>
      <c r="T108" s="179"/>
      <c r="AT108" s="24" t="s">
        <v>163</v>
      </c>
      <c r="AU108" s="24" t="s">
        <v>88</v>
      </c>
    </row>
    <row r="109" spans="2:65" s="1" customFormat="1" ht="6.9" customHeight="1">
      <c r="B109" s="57"/>
      <c r="C109" s="58"/>
      <c r="D109" s="58"/>
      <c r="E109" s="58"/>
      <c r="F109" s="58"/>
      <c r="G109" s="58"/>
      <c r="H109" s="58"/>
      <c r="I109" s="140"/>
      <c r="J109" s="58"/>
      <c r="K109" s="58"/>
      <c r="L109" s="62"/>
    </row>
  </sheetData>
  <sheetProtection algorithmName="SHA-512" hashValue="VuezfwwHd0D7YdFPnV0TkxJ1XRQir1sQ7WzZlnJcgnUVzTVIK/cbbsOK9ejzpL9gNOXxVi4EgTr8YnLX7Sjzpg==" saltValue="e2/mh/6pR1VBk253CdVCdEouMsN0/tRHSClrTlE2iY7FPKcqG+S7melkLZySTqwSOiUhCwpAyk/p105Z8mVbCg==" spinCount="100000" sheet="1" objects="1" scenarios="1" formatColumns="0" formatRows="0" autoFilter="0"/>
  <autoFilter ref="C79:K108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32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2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3"/>
      <c r="C1" s="113"/>
      <c r="D1" s="114" t="s">
        <v>1</v>
      </c>
      <c r="E1" s="113"/>
      <c r="F1" s="115" t="s">
        <v>129</v>
      </c>
      <c r="G1" s="392" t="s">
        <v>130</v>
      </c>
      <c r="H1" s="392"/>
      <c r="I1" s="116"/>
      <c r="J1" s="115" t="s">
        <v>131</v>
      </c>
      <c r="K1" s="114" t="s">
        <v>132</v>
      </c>
      <c r="L1" s="115" t="s">
        <v>133</v>
      </c>
      <c r="M1" s="115"/>
      <c r="N1" s="115"/>
      <c r="O1" s="115"/>
      <c r="P1" s="115"/>
      <c r="Q1" s="115"/>
      <c r="R1" s="115"/>
      <c r="S1" s="115"/>
      <c r="T1" s="11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94</v>
      </c>
    </row>
    <row r="3" spans="1:70" ht="6.9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88</v>
      </c>
    </row>
    <row r="4" spans="1:70" ht="36.9" customHeight="1">
      <c r="B4" s="28"/>
      <c r="C4" s="29"/>
      <c r="D4" s="30" t="s">
        <v>134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III/33420 Molitorov, most ev. č. 33420-1</v>
      </c>
      <c r="F7" s="385"/>
      <c r="G7" s="385"/>
      <c r="H7" s="385"/>
      <c r="I7" s="118"/>
      <c r="J7" s="29"/>
      <c r="K7" s="31"/>
    </row>
    <row r="8" spans="1:70" s="1" customFormat="1" ht="13.2">
      <c r="B8" s="42"/>
      <c r="C8" s="43"/>
      <c r="D8" s="37" t="s">
        <v>135</v>
      </c>
      <c r="E8" s="43"/>
      <c r="F8" s="43"/>
      <c r="G8" s="43"/>
      <c r="H8" s="43"/>
      <c r="I8" s="119"/>
      <c r="J8" s="43"/>
      <c r="K8" s="46"/>
    </row>
    <row r="9" spans="1:70" s="1" customFormat="1" ht="36.9" customHeight="1">
      <c r="B9" s="42"/>
      <c r="C9" s="43"/>
      <c r="D9" s="43"/>
      <c r="E9" s="386" t="s">
        <v>229</v>
      </c>
      <c r="F9" s="387"/>
      <c r="G9" s="387"/>
      <c r="H9" s="387"/>
      <c r="I9" s="119"/>
      <c r="J9" s="43"/>
      <c r="K9" s="46"/>
    </row>
    <row r="10" spans="1:70" s="1" customFormat="1" ht="12">
      <c r="B10" s="42"/>
      <c r="C10" s="43"/>
      <c r="D10" s="43"/>
      <c r="E10" s="43"/>
      <c r="F10" s="43"/>
      <c r="G10" s="43"/>
      <c r="H10" s="43"/>
      <c r="I10" s="119"/>
      <c r="J10" s="43"/>
      <c r="K10" s="46"/>
    </row>
    <row r="11" spans="1:70" s="1" customFormat="1" ht="14.4" customHeight="1">
      <c r="B11" s="42"/>
      <c r="C11" s="43"/>
      <c r="D11" s="37" t="s">
        <v>20</v>
      </c>
      <c r="E11" s="43"/>
      <c r="F11" s="35" t="s">
        <v>32</v>
      </c>
      <c r="G11" s="43"/>
      <c r="H11" s="43"/>
      <c r="I11" s="120" t="s">
        <v>22</v>
      </c>
      <c r="J11" s="35" t="s">
        <v>32</v>
      </c>
      <c r="K11" s="46"/>
    </row>
    <row r="12" spans="1:70" s="1" customFormat="1" ht="14.4" customHeight="1">
      <c r="B12" s="42"/>
      <c r="C12" s="43"/>
      <c r="D12" s="37" t="s">
        <v>24</v>
      </c>
      <c r="E12" s="43"/>
      <c r="F12" s="35" t="s">
        <v>166</v>
      </c>
      <c r="G12" s="43"/>
      <c r="H12" s="43"/>
      <c r="I12" s="120" t="s">
        <v>26</v>
      </c>
      <c r="J12" s="121" t="str">
        <f>'Rekapitulace stavby'!AN8</f>
        <v>20. 12. 2017</v>
      </c>
      <c r="K12" s="46"/>
    </row>
    <row r="13" spans="1:70" s="1" customFormat="1" ht="10.8" customHeight="1">
      <c r="B13" s="42"/>
      <c r="C13" s="43"/>
      <c r="D13" s="43"/>
      <c r="E13" s="43"/>
      <c r="F13" s="43"/>
      <c r="G13" s="43"/>
      <c r="H13" s="43"/>
      <c r="I13" s="119"/>
      <c r="J13" s="43"/>
      <c r="K13" s="46"/>
    </row>
    <row r="14" spans="1:70" s="1" customFormat="1" ht="14.4" customHeight="1">
      <c r="B14" s="42"/>
      <c r="C14" s="43"/>
      <c r="D14" s="37" t="s">
        <v>30</v>
      </c>
      <c r="E14" s="43"/>
      <c r="F14" s="43"/>
      <c r="G14" s="43"/>
      <c r="H14" s="43"/>
      <c r="I14" s="120" t="s">
        <v>31</v>
      </c>
      <c r="J14" s="35" t="str">
        <f>IF('Rekapitulace stavby'!AN10="","",'Rekapitulace stavby'!AN10)</f>
        <v/>
      </c>
      <c r="K14" s="46"/>
    </row>
    <row r="15" spans="1:70" s="1" customFormat="1" ht="18" customHeight="1">
      <c r="B15" s="42"/>
      <c r="C15" s="43"/>
      <c r="D15" s="43"/>
      <c r="E15" s="35" t="str">
        <f>IF('Rekapitulace stavby'!E11="","",'Rekapitulace stavby'!E11)</f>
        <v>Středočeský kraj</v>
      </c>
      <c r="F15" s="43"/>
      <c r="G15" s="43"/>
      <c r="H15" s="43"/>
      <c r="I15" s="120" t="s">
        <v>34</v>
      </c>
      <c r="J15" s="35" t="str">
        <f>IF('Rekapitulace stavby'!AN11="","",'Rekapitulace stavby'!AN11)</f>
        <v/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9"/>
      <c r="J16" s="43"/>
      <c r="K16" s="46"/>
    </row>
    <row r="17" spans="2:11" s="1" customFormat="1" ht="14.4" customHeight="1">
      <c r="B17" s="42"/>
      <c r="C17" s="43"/>
      <c r="D17" s="37" t="s">
        <v>35</v>
      </c>
      <c r="E17" s="43"/>
      <c r="F17" s="43"/>
      <c r="G17" s="43"/>
      <c r="H17" s="43"/>
      <c r="I17" s="120" t="s">
        <v>31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20" t="s">
        <v>34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9"/>
      <c r="J19" s="43"/>
      <c r="K19" s="46"/>
    </row>
    <row r="20" spans="2:11" s="1" customFormat="1" ht="14.4" customHeight="1">
      <c r="B20" s="42"/>
      <c r="C20" s="43"/>
      <c r="D20" s="37" t="s">
        <v>37</v>
      </c>
      <c r="E20" s="43"/>
      <c r="F20" s="43"/>
      <c r="G20" s="43"/>
      <c r="H20" s="43"/>
      <c r="I20" s="120" t="s">
        <v>31</v>
      </c>
      <c r="J20" s="35" t="str">
        <f>IF('Rekapitulace stavby'!AN16="","",'Rekapitulace stavby'!AN16)</f>
        <v>60193280</v>
      </c>
      <c r="K20" s="46"/>
    </row>
    <row r="21" spans="2:11" s="1" customFormat="1" ht="18" customHeight="1">
      <c r="B21" s="42"/>
      <c r="C21" s="43"/>
      <c r="D21" s="43"/>
      <c r="E21" s="35" t="str">
        <f>IF('Rekapitulace stavby'!E17="","",'Rekapitulace stavby'!E17)</f>
        <v>VPÚ DECO PRAHA  a.s.</v>
      </c>
      <c r="F21" s="43"/>
      <c r="G21" s="43"/>
      <c r="H21" s="43"/>
      <c r="I21" s="120" t="s">
        <v>34</v>
      </c>
      <c r="J21" s="35" t="str">
        <f>IF('Rekapitulace stavby'!AN17="","",'Rekapitulace stavby'!AN17)</f>
        <v>CZ60193280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9"/>
      <c r="J22" s="43"/>
      <c r="K22" s="46"/>
    </row>
    <row r="23" spans="2:11" s="1" customFormat="1" ht="14.4" customHeight="1">
      <c r="B23" s="42"/>
      <c r="C23" s="43"/>
      <c r="D23" s="37" t="s">
        <v>42</v>
      </c>
      <c r="E23" s="43"/>
      <c r="F23" s="43"/>
      <c r="G23" s="43"/>
      <c r="H23" s="43"/>
      <c r="I23" s="119"/>
      <c r="J23" s="43"/>
      <c r="K23" s="46"/>
    </row>
    <row r="24" spans="2:11" s="6" customFormat="1" ht="16.5" customHeight="1">
      <c r="B24" s="122"/>
      <c r="C24" s="123"/>
      <c r="D24" s="123"/>
      <c r="E24" s="353" t="s">
        <v>32</v>
      </c>
      <c r="F24" s="353"/>
      <c r="G24" s="353"/>
      <c r="H24" s="353"/>
      <c r="I24" s="124"/>
      <c r="J24" s="123"/>
      <c r="K24" s="125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9"/>
      <c r="J25" s="43"/>
      <c r="K25" s="46"/>
    </row>
    <row r="26" spans="2:11" s="1" customFormat="1" ht="6.9" customHeight="1">
      <c r="B26" s="42"/>
      <c r="C26" s="43"/>
      <c r="D26" s="86"/>
      <c r="E26" s="86"/>
      <c r="F26" s="86"/>
      <c r="G26" s="86"/>
      <c r="H26" s="86"/>
      <c r="I26" s="126"/>
      <c r="J26" s="86"/>
      <c r="K26" s="127"/>
    </row>
    <row r="27" spans="2:11" s="1" customFormat="1" ht="25.35" customHeight="1">
      <c r="B27" s="42"/>
      <c r="C27" s="43"/>
      <c r="D27" s="128" t="s">
        <v>43</v>
      </c>
      <c r="E27" s="43"/>
      <c r="F27" s="43"/>
      <c r="G27" s="43"/>
      <c r="H27" s="43"/>
      <c r="I27" s="119"/>
      <c r="J27" s="129">
        <f>ROUND(J84,2)</f>
        <v>0</v>
      </c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26"/>
      <c r="J28" s="86"/>
      <c r="K28" s="127"/>
    </row>
    <row r="29" spans="2:11" s="1" customFormat="1" ht="14.4" customHeight="1">
      <c r="B29" s="42"/>
      <c r="C29" s="43"/>
      <c r="D29" s="43"/>
      <c r="E29" s="43"/>
      <c r="F29" s="47" t="s">
        <v>45</v>
      </c>
      <c r="G29" s="43"/>
      <c r="H29" s="43"/>
      <c r="I29" s="130" t="s">
        <v>44</v>
      </c>
      <c r="J29" s="47" t="s">
        <v>46</v>
      </c>
      <c r="K29" s="46"/>
    </row>
    <row r="30" spans="2:11" s="1" customFormat="1" ht="14.4" customHeight="1">
      <c r="B30" s="42"/>
      <c r="C30" s="43"/>
      <c r="D30" s="50" t="s">
        <v>47</v>
      </c>
      <c r="E30" s="50" t="s">
        <v>48</v>
      </c>
      <c r="F30" s="131">
        <f>ROUND(SUM(BE84:BE131), 2)</f>
        <v>0</v>
      </c>
      <c r="G30" s="43"/>
      <c r="H30" s="43"/>
      <c r="I30" s="132">
        <v>0.21</v>
      </c>
      <c r="J30" s="131">
        <f>ROUND(ROUND((SUM(BE84:BE131)),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49</v>
      </c>
      <c r="F31" s="131">
        <f>ROUND(SUM(BF84:BF131), 2)</f>
        <v>0</v>
      </c>
      <c r="G31" s="43"/>
      <c r="H31" s="43"/>
      <c r="I31" s="132">
        <v>0.15</v>
      </c>
      <c r="J31" s="131">
        <f>ROUND(ROUND((SUM(BF84:BF131)),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50</v>
      </c>
      <c r="F32" s="131">
        <f>ROUND(SUM(BG84:BG131), 2)</f>
        <v>0</v>
      </c>
      <c r="G32" s="43"/>
      <c r="H32" s="43"/>
      <c r="I32" s="132">
        <v>0.21</v>
      </c>
      <c r="J32" s="131">
        <v>0</v>
      </c>
      <c r="K32" s="46"/>
    </row>
    <row r="33" spans="2:11" s="1" customFormat="1" ht="14.4" hidden="1" customHeight="1">
      <c r="B33" s="42"/>
      <c r="C33" s="43"/>
      <c r="D33" s="43"/>
      <c r="E33" s="50" t="s">
        <v>51</v>
      </c>
      <c r="F33" s="131">
        <f>ROUND(SUM(BH84:BH131), 2)</f>
        <v>0</v>
      </c>
      <c r="G33" s="43"/>
      <c r="H33" s="43"/>
      <c r="I33" s="132">
        <v>0.15</v>
      </c>
      <c r="J33" s="131">
        <v>0</v>
      </c>
      <c r="K33" s="46"/>
    </row>
    <row r="34" spans="2:11" s="1" customFormat="1" ht="14.4" hidden="1" customHeight="1">
      <c r="B34" s="42"/>
      <c r="C34" s="43"/>
      <c r="D34" s="43"/>
      <c r="E34" s="50" t="s">
        <v>52</v>
      </c>
      <c r="F34" s="131">
        <f>ROUND(SUM(BI84:BI131), 2)</f>
        <v>0</v>
      </c>
      <c r="G34" s="43"/>
      <c r="H34" s="43"/>
      <c r="I34" s="132">
        <v>0</v>
      </c>
      <c r="J34" s="131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9"/>
      <c r="J35" s="43"/>
      <c r="K35" s="46"/>
    </row>
    <row r="36" spans="2:11" s="1" customFormat="1" ht="25.35" customHeight="1">
      <c r="B36" s="42"/>
      <c r="C36" s="133"/>
      <c r="D36" s="134" t="s">
        <v>53</v>
      </c>
      <c r="E36" s="80"/>
      <c r="F36" s="80"/>
      <c r="G36" s="135" t="s">
        <v>54</v>
      </c>
      <c r="H36" s="136" t="s">
        <v>55</v>
      </c>
      <c r="I36" s="137"/>
      <c r="J36" s="138">
        <f>SUM(J27:J34)</f>
        <v>0</v>
      </c>
      <c r="K36" s="139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40"/>
      <c r="J37" s="58"/>
      <c r="K37" s="59"/>
    </row>
    <row r="41" spans="2:11" s="1" customFormat="1" ht="6.9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" customHeight="1">
      <c r="B42" s="42"/>
      <c r="C42" s="30" t="s">
        <v>137</v>
      </c>
      <c r="D42" s="43"/>
      <c r="E42" s="43"/>
      <c r="F42" s="43"/>
      <c r="G42" s="43"/>
      <c r="H42" s="43"/>
      <c r="I42" s="119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9"/>
      <c r="J43" s="43"/>
      <c r="K43" s="46"/>
    </row>
    <row r="44" spans="2:11" s="1" customFormat="1" ht="14.4" customHeight="1">
      <c r="B44" s="42"/>
      <c r="C44" s="37" t="s">
        <v>18</v>
      </c>
      <c r="D44" s="43"/>
      <c r="E44" s="43"/>
      <c r="F44" s="43"/>
      <c r="G44" s="43"/>
      <c r="H44" s="43"/>
      <c r="I44" s="119"/>
      <c r="J44" s="43"/>
      <c r="K44" s="46"/>
    </row>
    <row r="45" spans="2:11" s="1" customFormat="1" ht="16.5" customHeight="1">
      <c r="B45" s="42"/>
      <c r="C45" s="43"/>
      <c r="D45" s="43"/>
      <c r="E45" s="384" t="str">
        <f>E7</f>
        <v>III/33420 Molitorov, most ev. č. 33420-1</v>
      </c>
      <c r="F45" s="385"/>
      <c r="G45" s="385"/>
      <c r="H45" s="385"/>
      <c r="I45" s="119"/>
      <c r="J45" s="43"/>
      <c r="K45" s="46"/>
    </row>
    <row r="46" spans="2:11" s="1" customFormat="1" ht="14.4" customHeight="1">
      <c r="B46" s="42"/>
      <c r="C46" s="37" t="s">
        <v>135</v>
      </c>
      <c r="D46" s="43"/>
      <c r="E46" s="43"/>
      <c r="F46" s="43"/>
      <c r="G46" s="43"/>
      <c r="H46" s="43"/>
      <c r="I46" s="119"/>
      <c r="J46" s="43"/>
      <c r="K46" s="46"/>
    </row>
    <row r="47" spans="2:11" s="1" customFormat="1" ht="17.25" customHeight="1">
      <c r="B47" s="42"/>
      <c r="C47" s="43"/>
      <c r="D47" s="43"/>
      <c r="E47" s="386" t="str">
        <f>E9</f>
        <v>SO 186 - Stavební úpravy objízdných tras</v>
      </c>
      <c r="F47" s="387"/>
      <c r="G47" s="387"/>
      <c r="H47" s="387"/>
      <c r="I47" s="119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9"/>
      <c r="J48" s="43"/>
      <c r="K48" s="46"/>
    </row>
    <row r="49" spans="2:47" s="1" customFormat="1" ht="18" customHeight="1">
      <c r="B49" s="42"/>
      <c r="C49" s="37" t="s">
        <v>24</v>
      </c>
      <c r="D49" s="43"/>
      <c r="E49" s="43"/>
      <c r="F49" s="35" t="str">
        <f>F12</f>
        <v xml:space="preserve"> </v>
      </c>
      <c r="G49" s="43"/>
      <c r="H49" s="43"/>
      <c r="I49" s="120" t="s">
        <v>26</v>
      </c>
      <c r="J49" s="121" t="str">
        <f>IF(J12="","",J12)</f>
        <v>20. 12. 2017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9"/>
      <c r="J50" s="43"/>
      <c r="K50" s="46"/>
    </row>
    <row r="51" spans="2:47" s="1" customFormat="1" ht="13.2">
      <c r="B51" s="42"/>
      <c r="C51" s="37" t="s">
        <v>30</v>
      </c>
      <c r="D51" s="43"/>
      <c r="E51" s="43"/>
      <c r="F51" s="35" t="str">
        <f>E15</f>
        <v>Středočeský kraj</v>
      </c>
      <c r="G51" s="43"/>
      <c r="H51" s="43"/>
      <c r="I51" s="120" t="s">
        <v>37</v>
      </c>
      <c r="J51" s="353" t="str">
        <f>E21</f>
        <v>VPÚ DECO PRAHA  a.s.</v>
      </c>
      <c r="K51" s="46"/>
    </row>
    <row r="52" spans="2:47" s="1" customFormat="1" ht="14.4" customHeight="1">
      <c r="B52" s="42"/>
      <c r="C52" s="37" t="s">
        <v>35</v>
      </c>
      <c r="D52" s="43"/>
      <c r="E52" s="43"/>
      <c r="F52" s="35" t="str">
        <f>IF(E18="","",E18)</f>
        <v/>
      </c>
      <c r="G52" s="43"/>
      <c r="H52" s="43"/>
      <c r="I52" s="119"/>
      <c r="J52" s="388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9"/>
      <c r="J53" s="43"/>
      <c r="K53" s="46"/>
    </row>
    <row r="54" spans="2:47" s="1" customFormat="1" ht="29.25" customHeight="1">
      <c r="B54" s="42"/>
      <c r="C54" s="145" t="s">
        <v>138</v>
      </c>
      <c r="D54" s="133"/>
      <c r="E54" s="133"/>
      <c r="F54" s="133"/>
      <c r="G54" s="133"/>
      <c r="H54" s="133"/>
      <c r="I54" s="146"/>
      <c r="J54" s="147" t="s">
        <v>139</v>
      </c>
      <c r="K54" s="148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9"/>
      <c r="J55" s="43"/>
      <c r="K55" s="46"/>
    </row>
    <row r="56" spans="2:47" s="1" customFormat="1" ht="29.25" customHeight="1">
      <c r="B56" s="42"/>
      <c r="C56" s="149" t="s">
        <v>140</v>
      </c>
      <c r="D56" s="43"/>
      <c r="E56" s="43"/>
      <c r="F56" s="43"/>
      <c r="G56" s="43"/>
      <c r="H56" s="43"/>
      <c r="I56" s="119"/>
      <c r="J56" s="129">
        <f>J84</f>
        <v>0</v>
      </c>
      <c r="K56" s="46"/>
      <c r="AU56" s="24" t="s">
        <v>141</v>
      </c>
    </row>
    <row r="57" spans="2:47" s="8" customFormat="1" ht="24.9" customHeight="1">
      <c r="B57" s="180"/>
      <c r="C57" s="181"/>
      <c r="D57" s="182" t="s">
        <v>167</v>
      </c>
      <c r="E57" s="183"/>
      <c r="F57" s="183"/>
      <c r="G57" s="183"/>
      <c r="H57" s="183"/>
      <c r="I57" s="184"/>
      <c r="J57" s="185">
        <f>J85</f>
        <v>0</v>
      </c>
      <c r="K57" s="186"/>
    </row>
    <row r="58" spans="2:47" s="9" customFormat="1" ht="19.95" customHeight="1">
      <c r="B58" s="187"/>
      <c r="C58" s="188"/>
      <c r="D58" s="189" t="s">
        <v>230</v>
      </c>
      <c r="E58" s="190"/>
      <c r="F58" s="190"/>
      <c r="G58" s="190"/>
      <c r="H58" s="190"/>
      <c r="I58" s="191"/>
      <c r="J58" s="192">
        <f>J86</f>
        <v>0</v>
      </c>
      <c r="K58" s="193"/>
    </row>
    <row r="59" spans="2:47" s="9" customFormat="1" ht="19.95" customHeight="1">
      <c r="B59" s="187"/>
      <c r="C59" s="188"/>
      <c r="D59" s="189" t="s">
        <v>231</v>
      </c>
      <c r="E59" s="190"/>
      <c r="F59" s="190"/>
      <c r="G59" s="190"/>
      <c r="H59" s="190"/>
      <c r="I59" s="191"/>
      <c r="J59" s="192">
        <f>J90</f>
        <v>0</v>
      </c>
      <c r="K59" s="193"/>
    </row>
    <row r="60" spans="2:47" s="9" customFormat="1" ht="19.95" customHeight="1">
      <c r="B60" s="187"/>
      <c r="C60" s="188"/>
      <c r="D60" s="189" t="s">
        <v>168</v>
      </c>
      <c r="E60" s="190"/>
      <c r="F60" s="190"/>
      <c r="G60" s="190"/>
      <c r="H60" s="190"/>
      <c r="I60" s="191"/>
      <c r="J60" s="192">
        <f>J107</f>
        <v>0</v>
      </c>
      <c r="K60" s="193"/>
    </row>
    <row r="61" spans="2:47" s="9" customFormat="1" ht="19.95" customHeight="1">
      <c r="B61" s="187"/>
      <c r="C61" s="188"/>
      <c r="D61" s="189" t="s">
        <v>232</v>
      </c>
      <c r="E61" s="190"/>
      <c r="F61" s="190"/>
      <c r="G61" s="190"/>
      <c r="H61" s="190"/>
      <c r="I61" s="191"/>
      <c r="J61" s="192">
        <f>J117</f>
        <v>0</v>
      </c>
      <c r="K61" s="193"/>
    </row>
    <row r="62" spans="2:47" s="8" customFormat="1" ht="24.9" customHeight="1">
      <c r="B62" s="180"/>
      <c r="C62" s="181"/>
      <c r="D62" s="182" t="s">
        <v>169</v>
      </c>
      <c r="E62" s="183"/>
      <c r="F62" s="183"/>
      <c r="G62" s="183"/>
      <c r="H62" s="183"/>
      <c r="I62" s="184"/>
      <c r="J62" s="185">
        <f>J125</f>
        <v>0</v>
      </c>
      <c r="K62" s="186"/>
    </row>
    <row r="63" spans="2:47" s="9" customFormat="1" ht="19.95" customHeight="1">
      <c r="B63" s="187"/>
      <c r="C63" s="188"/>
      <c r="D63" s="189" t="s">
        <v>233</v>
      </c>
      <c r="E63" s="190"/>
      <c r="F63" s="190"/>
      <c r="G63" s="190"/>
      <c r="H63" s="190"/>
      <c r="I63" s="191"/>
      <c r="J63" s="192">
        <f>J126</f>
        <v>0</v>
      </c>
      <c r="K63" s="193"/>
    </row>
    <row r="64" spans="2:47" s="9" customFormat="1" ht="19.95" customHeight="1">
      <c r="B64" s="187"/>
      <c r="C64" s="188"/>
      <c r="D64" s="189" t="s">
        <v>170</v>
      </c>
      <c r="E64" s="190"/>
      <c r="F64" s="190"/>
      <c r="G64" s="190"/>
      <c r="H64" s="190"/>
      <c r="I64" s="191"/>
      <c r="J64" s="192">
        <f>J129</f>
        <v>0</v>
      </c>
      <c r="K64" s="193"/>
    </row>
    <row r="65" spans="2:12" s="1" customFormat="1" ht="21.75" customHeight="1">
      <c r="B65" s="42"/>
      <c r="C65" s="43"/>
      <c r="D65" s="43"/>
      <c r="E65" s="43"/>
      <c r="F65" s="43"/>
      <c r="G65" s="43"/>
      <c r="H65" s="43"/>
      <c r="I65" s="119"/>
      <c r="J65" s="43"/>
      <c r="K65" s="46"/>
    </row>
    <row r="66" spans="2:12" s="1" customFormat="1" ht="6.9" customHeight="1">
      <c r="B66" s="57"/>
      <c r="C66" s="58"/>
      <c r="D66" s="58"/>
      <c r="E66" s="58"/>
      <c r="F66" s="58"/>
      <c r="G66" s="58"/>
      <c r="H66" s="58"/>
      <c r="I66" s="140"/>
      <c r="J66" s="58"/>
      <c r="K66" s="59"/>
    </row>
    <row r="70" spans="2:12" s="1" customFormat="1" ht="6.9" customHeight="1">
      <c r="B70" s="60"/>
      <c r="C70" s="61"/>
      <c r="D70" s="61"/>
      <c r="E70" s="61"/>
      <c r="F70" s="61"/>
      <c r="G70" s="61"/>
      <c r="H70" s="61"/>
      <c r="I70" s="143"/>
      <c r="J70" s="61"/>
      <c r="K70" s="61"/>
      <c r="L70" s="62"/>
    </row>
    <row r="71" spans="2:12" s="1" customFormat="1" ht="36.9" customHeight="1">
      <c r="B71" s="42"/>
      <c r="C71" s="63" t="s">
        <v>142</v>
      </c>
      <c r="D71" s="64"/>
      <c r="E71" s="64"/>
      <c r="F71" s="64"/>
      <c r="G71" s="64"/>
      <c r="H71" s="64"/>
      <c r="I71" s="150"/>
      <c r="J71" s="64"/>
      <c r="K71" s="64"/>
      <c r="L71" s="62"/>
    </row>
    <row r="72" spans="2:12" s="1" customFormat="1" ht="6.9" customHeight="1">
      <c r="B72" s="42"/>
      <c r="C72" s="64"/>
      <c r="D72" s="64"/>
      <c r="E72" s="64"/>
      <c r="F72" s="64"/>
      <c r="G72" s="64"/>
      <c r="H72" s="64"/>
      <c r="I72" s="150"/>
      <c r="J72" s="64"/>
      <c r="K72" s="64"/>
      <c r="L72" s="62"/>
    </row>
    <row r="73" spans="2:12" s="1" customFormat="1" ht="14.4" customHeight="1">
      <c r="B73" s="42"/>
      <c r="C73" s="66" t="s">
        <v>18</v>
      </c>
      <c r="D73" s="64"/>
      <c r="E73" s="64"/>
      <c r="F73" s="64"/>
      <c r="G73" s="64"/>
      <c r="H73" s="64"/>
      <c r="I73" s="150"/>
      <c r="J73" s="64"/>
      <c r="K73" s="64"/>
      <c r="L73" s="62"/>
    </row>
    <row r="74" spans="2:12" s="1" customFormat="1" ht="16.5" customHeight="1">
      <c r="B74" s="42"/>
      <c r="C74" s="64"/>
      <c r="D74" s="64"/>
      <c r="E74" s="389" t="str">
        <f>E7</f>
        <v>III/33420 Molitorov, most ev. č. 33420-1</v>
      </c>
      <c r="F74" s="390"/>
      <c r="G74" s="390"/>
      <c r="H74" s="390"/>
      <c r="I74" s="150"/>
      <c r="J74" s="64"/>
      <c r="K74" s="64"/>
      <c r="L74" s="62"/>
    </row>
    <row r="75" spans="2:12" s="1" customFormat="1" ht="14.4" customHeight="1">
      <c r="B75" s="42"/>
      <c r="C75" s="66" t="s">
        <v>135</v>
      </c>
      <c r="D75" s="64"/>
      <c r="E75" s="64"/>
      <c r="F75" s="64"/>
      <c r="G75" s="64"/>
      <c r="H75" s="64"/>
      <c r="I75" s="150"/>
      <c r="J75" s="64"/>
      <c r="K75" s="64"/>
      <c r="L75" s="62"/>
    </row>
    <row r="76" spans="2:12" s="1" customFormat="1" ht="17.25" customHeight="1">
      <c r="B76" s="42"/>
      <c r="C76" s="64"/>
      <c r="D76" s="64"/>
      <c r="E76" s="364" t="str">
        <f>E9</f>
        <v>SO 186 - Stavební úpravy objízdných tras</v>
      </c>
      <c r="F76" s="391"/>
      <c r="G76" s="391"/>
      <c r="H76" s="391"/>
      <c r="I76" s="150"/>
      <c r="J76" s="64"/>
      <c r="K76" s="64"/>
      <c r="L76" s="62"/>
    </row>
    <row r="77" spans="2:12" s="1" customFormat="1" ht="6.9" customHeight="1">
      <c r="B77" s="42"/>
      <c r="C77" s="64"/>
      <c r="D77" s="64"/>
      <c r="E77" s="64"/>
      <c r="F77" s="64"/>
      <c r="G77" s="64"/>
      <c r="H77" s="64"/>
      <c r="I77" s="150"/>
      <c r="J77" s="64"/>
      <c r="K77" s="64"/>
      <c r="L77" s="62"/>
    </row>
    <row r="78" spans="2:12" s="1" customFormat="1" ht="18" customHeight="1">
      <c r="B78" s="42"/>
      <c r="C78" s="66" t="s">
        <v>24</v>
      </c>
      <c r="D78" s="64"/>
      <c r="E78" s="64"/>
      <c r="F78" s="151" t="str">
        <f>F12</f>
        <v xml:space="preserve"> </v>
      </c>
      <c r="G78" s="64"/>
      <c r="H78" s="64"/>
      <c r="I78" s="152" t="s">
        <v>26</v>
      </c>
      <c r="J78" s="74" t="str">
        <f>IF(J12="","",J12)</f>
        <v>20. 12. 2017</v>
      </c>
      <c r="K78" s="64"/>
      <c r="L78" s="62"/>
    </row>
    <row r="79" spans="2:12" s="1" customFormat="1" ht="6.9" customHeight="1">
      <c r="B79" s="42"/>
      <c r="C79" s="64"/>
      <c r="D79" s="64"/>
      <c r="E79" s="64"/>
      <c r="F79" s="64"/>
      <c r="G79" s="64"/>
      <c r="H79" s="64"/>
      <c r="I79" s="150"/>
      <c r="J79" s="64"/>
      <c r="K79" s="64"/>
      <c r="L79" s="62"/>
    </row>
    <row r="80" spans="2:12" s="1" customFormat="1" ht="13.2">
      <c r="B80" s="42"/>
      <c r="C80" s="66" t="s">
        <v>30</v>
      </c>
      <c r="D80" s="64"/>
      <c r="E80" s="64"/>
      <c r="F80" s="151" t="str">
        <f>E15</f>
        <v>Středočeský kraj</v>
      </c>
      <c r="G80" s="64"/>
      <c r="H80" s="64"/>
      <c r="I80" s="152" t="s">
        <v>37</v>
      </c>
      <c r="J80" s="151" t="str">
        <f>E21</f>
        <v>VPÚ DECO PRAHA  a.s.</v>
      </c>
      <c r="K80" s="64"/>
      <c r="L80" s="62"/>
    </row>
    <row r="81" spans="2:65" s="1" customFormat="1" ht="14.4" customHeight="1">
      <c r="B81" s="42"/>
      <c r="C81" s="66" t="s">
        <v>35</v>
      </c>
      <c r="D81" s="64"/>
      <c r="E81" s="64"/>
      <c r="F81" s="151" t="str">
        <f>IF(E18="","",E18)</f>
        <v/>
      </c>
      <c r="G81" s="64"/>
      <c r="H81" s="64"/>
      <c r="I81" s="150"/>
      <c r="J81" s="64"/>
      <c r="K81" s="64"/>
      <c r="L81" s="62"/>
    </row>
    <row r="82" spans="2:65" s="1" customFormat="1" ht="10.35" customHeight="1">
      <c r="B82" s="42"/>
      <c r="C82" s="64"/>
      <c r="D82" s="64"/>
      <c r="E82" s="64"/>
      <c r="F82" s="64"/>
      <c r="G82" s="64"/>
      <c r="H82" s="64"/>
      <c r="I82" s="150"/>
      <c r="J82" s="64"/>
      <c r="K82" s="64"/>
      <c r="L82" s="62"/>
    </row>
    <row r="83" spans="2:65" s="7" customFormat="1" ht="29.25" customHeight="1">
      <c r="B83" s="153"/>
      <c r="C83" s="154" t="s">
        <v>143</v>
      </c>
      <c r="D83" s="155" t="s">
        <v>62</v>
      </c>
      <c r="E83" s="155" t="s">
        <v>58</v>
      </c>
      <c r="F83" s="155" t="s">
        <v>144</v>
      </c>
      <c r="G83" s="155" t="s">
        <v>145</v>
      </c>
      <c r="H83" s="155" t="s">
        <v>146</v>
      </c>
      <c r="I83" s="156" t="s">
        <v>147</v>
      </c>
      <c r="J83" s="155" t="s">
        <v>139</v>
      </c>
      <c r="K83" s="157" t="s">
        <v>148</v>
      </c>
      <c r="L83" s="158"/>
      <c r="M83" s="82" t="s">
        <v>149</v>
      </c>
      <c r="N83" s="83" t="s">
        <v>47</v>
      </c>
      <c r="O83" s="83" t="s">
        <v>150</v>
      </c>
      <c r="P83" s="83" t="s">
        <v>151</v>
      </c>
      <c r="Q83" s="83" t="s">
        <v>152</v>
      </c>
      <c r="R83" s="83" t="s">
        <v>153</v>
      </c>
      <c r="S83" s="83" t="s">
        <v>154</v>
      </c>
      <c r="T83" s="84" t="s">
        <v>155</v>
      </c>
    </row>
    <row r="84" spans="2:65" s="1" customFormat="1" ht="29.25" customHeight="1">
      <c r="B84" s="42"/>
      <c r="C84" s="88" t="s">
        <v>140</v>
      </c>
      <c r="D84" s="64"/>
      <c r="E84" s="64"/>
      <c r="F84" s="64"/>
      <c r="G84" s="64"/>
      <c r="H84" s="64"/>
      <c r="I84" s="150"/>
      <c r="J84" s="159">
        <f>BK84</f>
        <v>0</v>
      </c>
      <c r="K84" s="64"/>
      <c r="L84" s="62"/>
      <c r="M84" s="85"/>
      <c r="N84" s="86"/>
      <c r="O84" s="86"/>
      <c r="P84" s="160">
        <f>P85+P125</f>
        <v>0</v>
      </c>
      <c r="Q84" s="86"/>
      <c r="R84" s="160">
        <f>R85+R125</f>
        <v>1339.374</v>
      </c>
      <c r="S84" s="86"/>
      <c r="T84" s="161">
        <f>T85+T125</f>
        <v>1594.4</v>
      </c>
      <c r="AT84" s="24" t="s">
        <v>76</v>
      </c>
      <c r="AU84" s="24" t="s">
        <v>141</v>
      </c>
      <c r="BK84" s="162">
        <f>BK85+BK125</f>
        <v>0</v>
      </c>
    </row>
    <row r="85" spans="2:65" s="10" customFormat="1" ht="37.35" customHeight="1">
      <c r="B85" s="194"/>
      <c r="C85" s="195"/>
      <c r="D85" s="196" t="s">
        <v>76</v>
      </c>
      <c r="E85" s="197" t="s">
        <v>171</v>
      </c>
      <c r="F85" s="197" t="s">
        <v>172</v>
      </c>
      <c r="G85" s="195"/>
      <c r="H85" s="195"/>
      <c r="I85" s="198"/>
      <c r="J85" s="199">
        <f>BK85</f>
        <v>0</v>
      </c>
      <c r="K85" s="195"/>
      <c r="L85" s="200"/>
      <c r="M85" s="201"/>
      <c r="N85" s="202"/>
      <c r="O85" s="202"/>
      <c r="P85" s="203">
        <f>P86+P90+P107+P117</f>
        <v>0</v>
      </c>
      <c r="Q85" s="202"/>
      <c r="R85" s="203">
        <f>R86+R90+R107+R117</f>
        <v>1339.374</v>
      </c>
      <c r="S85" s="202"/>
      <c r="T85" s="204">
        <f>T86+T90+T107+T117</f>
        <v>1594.4</v>
      </c>
      <c r="AR85" s="205" t="s">
        <v>85</v>
      </c>
      <c r="AT85" s="206" t="s">
        <v>76</v>
      </c>
      <c r="AU85" s="206" t="s">
        <v>77</v>
      </c>
      <c r="AY85" s="205" t="s">
        <v>161</v>
      </c>
      <c r="BK85" s="207">
        <f>BK86+BK90+BK107+BK117</f>
        <v>0</v>
      </c>
    </row>
    <row r="86" spans="2:65" s="10" customFormat="1" ht="19.95" customHeight="1">
      <c r="B86" s="194"/>
      <c r="C86" s="195"/>
      <c r="D86" s="196" t="s">
        <v>76</v>
      </c>
      <c r="E86" s="208" t="s">
        <v>85</v>
      </c>
      <c r="F86" s="208" t="s">
        <v>234</v>
      </c>
      <c r="G86" s="195"/>
      <c r="H86" s="195"/>
      <c r="I86" s="198"/>
      <c r="J86" s="209">
        <f>BK86</f>
        <v>0</v>
      </c>
      <c r="K86" s="195"/>
      <c r="L86" s="200"/>
      <c r="M86" s="201"/>
      <c r="N86" s="202"/>
      <c r="O86" s="202"/>
      <c r="P86" s="203">
        <f>SUM(P87:P89)</f>
        <v>0</v>
      </c>
      <c r="Q86" s="202"/>
      <c r="R86" s="203">
        <f>SUM(R87:R89)</f>
        <v>0.28599999999999998</v>
      </c>
      <c r="S86" s="202"/>
      <c r="T86" s="204">
        <f>SUM(T87:T89)</f>
        <v>563.20000000000005</v>
      </c>
      <c r="AR86" s="205" t="s">
        <v>85</v>
      </c>
      <c r="AT86" s="206" t="s">
        <v>76</v>
      </c>
      <c r="AU86" s="206" t="s">
        <v>85</v>
      </c>
      <c r="AY86" s="205" t="s">
        <v>161</v>
      </c>
      <c r="BK86" s="207">
        <f>SUM(BK87:BK89)</f>
        <v>0</v>
      </c>
    </row>
    <row r="87" spans="2:65" s="1" customFormat="1" ht="25.5" customHeight="1">
      <c r="B87" s="42"/>
      <c r="C87" s="163" t="s">
        <v>85</v>
      </c>
      <c r="D87" s="163" t="s">
        <v>156</v>
      </c>
      <c r="E87" s="164" t="s">
        <v>235</v>
      </c>
      <c r="F87" s="165" t="s">
        <v>236</v>
      </c>
      <c r="G87" s="166" t="s">
        <v>237</v>
      </c>
      <c r="H87" s="167">
        <v>2200</v>
      </c>
      <c r="I87" s="168"/>
      <c r="J87" s="169">
        <f>ROUND(I87*H87,2)</f>
        <v>0</v>
      </c>
      <c r="K87" s="165" t="s">
        <v>178</v>
      </c>
      <c r="L87" s="62"/>
      <c r="M87" s="170" t="s">
        <v>32</v>
      </c>
      <c r="N87" s="171" t="s">
        <v>48</v>
      </c>
      <c r="O87" s="43"/>
      <c r="P87" s="172">
        <f>O87*H87</f>
        <v>0</v>
      </c>
      <c r="Q87" s="172">
        <v>1.2999999999999999E-4</v>
      </c>
      <c r="R87" s="172">
        <f>Q87*H87</f>
        <v>0.28599999999999998</v>
      </c>
      <c r="S87" s="172">
        <v>0.25600000000000001</v>
      </c>
      <c r="T87" s="173">
        <f>S87*H87</f>
        <v>563.20000000000005</v>
      </c>
      <c r="AR87" s="24" t="s">
        <v>160</v>
      </c>
      <c r="AT87" s="24" t="s">
        <v>156</v>
      </c>
      <c r="AU87" s="24" t="s">
        <v>88</v>
      </c>
      <c r="AY87" s="24" t="s">
        <v>161</v>
      </c>
      <c r="BE87" s="174">
        <f>IF(N87="základní",J87,0)</f>
        <v>0</v>
      </c>
      <c r="BF87" s="174">
        <f>IF(N87="snížená",J87,0)</f>
        <v>0</v>
      </c>
      <c r="BG87" s="174">
        <f>IF(N87="zákl. přenesená",J87,0)</f>
        <v>0</v>
      </c>
      <c r="BH87" s="174">
        <f>IF(N87="sníž. přenesená",J87,0)</f>
        <v>0</v>
      </c>
      <c r="BI87" s="174">
        <f>IF(N87="nulová",J87,0)</f>
        <v>0</v>
      </c>
      <c r="BJ87" s="24" t="s">
        <v>85</v>
      </c>
      <c r="BK87" s="174">
        <f>ROUND(I87*H87,2)</f>
        <v>0</v>
      </c>
      <c r="BL87" s="24" t="s">
        <v>160</v>
      </c>
      <c r="BM87" s="24" t="s">
        <v>238</v>
      </c>
    </row>
    <row r="88" spans="2:65" s="1" customFormat="1" ht="48">
      <c r="B88" s="42"/>
      <c r="C88" s="64"/>
      <c r="D88" s="175" t="s">
        <v>163</v>
      </c>
      <c r="E88" s="64"/>
      <c r="F88" s="176" t="s">
        <v>239</v>
      </c>
      <c r="G88" s="64"/>
      <c r="H88" s="64"/>
      <c r="I88" s="150"/>
      <c r="J88" s="64"/>
      <c r="K88" s="64"/>
      <c r="L88" s="62"/>
      <c r="M88" s="210"/>
      <c r="N88" s="43"/>
      <c r="O88" s="43"/>
      <c r="P88" s="43"/>
      <c r="Q88" s="43"/>
      <c r="R88" s="43"/>
      <c r="S88" s="43"/>
      <c r="T88" s="79"/>
      <c r="AT88" s="24" t="s">
        <v>163</v>
      </c>
      <c r="AU88" s="24" t="s">
        <v>88</v>
      </c>
    </row>
    <row r="89" spans="2:65" s="11" customFormat="1" ht="12">
      <c r="B89" s="211"/>
      <c r="C89" s="212"/>
      <c r="D89" s="175" t="s">
        <v>185</v>
      </c>
      <c r="E89" s="213" t="s">
        <v>32</v>
      </c>
      <c r="F89" s="214" t="s">
        <v>240</v>
      </c>
      <c r="G89" s="212"/>
      <c r="H89" s="215">
        <v>2200</v>
      </c>
      <c r="I89" s="216"/>
      <c r="J89" s="212"/>
      <c r="K89" s="212"/>
      <c r="L89" s="217"/>
      <c r="M89" s="218"/>
      <c r="N89" s="219"/>
      <c r="O89" s="219"/>
      <c r="P89" s="219"/>
      <c r="Q89" s="219"/>
      <c r="R89" s="219"/>
      <c r="S89" s="219"/>
      <c r="T89" s="220"/>
      <c r="AT89" s="221" t="s">
        <v>185</v>
      </c>
      <c r="AU89" s="221" t="s">
        <v>88</v>
      </c>
      <c r="AV89" s="11" t="s">
        <v>88</v>
      </c>
      <c r="AW89" s="11" t="s">
        <v>41</v>
      </c>
      <c r="AX89" s="11" t="s">
        <v>85</v>
      </c>
      <c r="AY89" s="221" t="s">
        <v>161</v>
      </c>
    </row>
    <row r="90" spans="2:65" s="10" customFormat="1" ht="29.85" customHeight="1">
      <c r="B90" s="194"/>
      <c r="C90" s="195"/>
      <c r="D90" s="196" t="s">
        <v>76</v>
      </c>
      <c r="E90" s="208" t="s">
        <v>203</v>
      </c>
      <c r="F90" s="208" t="s">
        <v>241</v>
      </c>
      <c r="G90" s="195"/>
      <c r="H90" s="195"/>
      <c r="I90" s="198"/>
      <c r="J90" s="209">
        <f>BK90</f>
        <v>0</v>
      </c>
      <c r="K90" s="195"/>
      <c r="L90" s="200"/>
      <c r="M90" s="201"/>
      <c r="N90" s="202"/>
      <c r="O90" s="202"/>
      <c r="P90" s="203">
        <f>SUM(P91:P106)</f>
        <v>0</v>
      </c>
      <c r="Q90" s="202"/>
      <c r="R90" s="203">
        <f>SUM(R91:R106)</f>
        <v>1338.7359999999999</v>
      </c>
      <c r="S90" s="202"/>
      <c r="T90" s="204">
        <f>SUM(T91:T106)</f>
        <v>0</v>
      </c>
      <c r="AR90" s="205" t="s">
        <v>85</v>
      </c>
      <c r="AT90" s="206" t="s">
        <v>76</v>
      </c>
      <c r="AU90" s="206" t="s">
        <v>85</v>
      </c>
      <c r="AY90" s="205" t="s">
        <v>161</v>
      </c>
      <c r="BK90" s="207">
        <f>SUM(BK91:BK106)</f>
        <v>0</v>
      </c>
    </row>
    <row r="91" spans="2:65" s="1" customFormat="1" ht="16.5" customHeight="1">
      <c r="B91" s="42"/>
      <c r="C91" s="163" t="s">
        <v>88</v>
      </c>
      <c r="D91" s="163" t="s">
        <v>156</v>
      </c>
      <c r="E91" s="164" t="s">
        <v>242</v>
      </c>
      <c r="F91" s="165" t="s">
        <v>243</v>
      </c>
      <c r="G91" s="166" t="s">
        <v>237</v>
      </c>
      <c r="H91" s="167">
        <v>600</v>
      </c>
      <c r="I91" s="168"/>
      <c r="J91" s="169">
        <f>ROUND(I91*H91,2)</f>
        <v>0</v>
      </c>
      <c r="K91" s="165" t="s">
        <v>178</v>
      </c>
      <c r="L91" s="62"/>
      <c r="M91" s="170" t="s">
        <v>32</v>
      </c>
      <c r="N91" s="171" t="s">
        <v>48</v>
      </c>
      <c r="O91" s="43"/>
      <c r="P91" s="172">
        <f>O91*H91</f>
        <v>0</v>
      </c>
      <c r="Q91" s="172">
        <v>0.18776000000000001</v>
      </c>
      <c r="R91" s="172">
        <f>Q91*H91</f>
        <v>112.65600000000001</v>
      </c>
      <c r="S91" s="172">
        <v>0</v>
      </c>
      <c r="T91" s="173">
        <f>S91*H91</f>
        <v>0</v>
      </c>
      <c r="AR91" s="24" t="s">
        <v>160</v>
      </c>
      <c r="AT91" s="24" t="s">
        <v>156</v>
      </c>
      <c r="AU91" s="24" t="s">
        <v>88</v>
      </c>
      <c r="AY91" s="24" t="s">
        <v>161</v>
      </c>
      <c r="BE91" s="174">
        <f>IF(N91="základní",J91,0)</f>
        <v>0</v>
      </c>
      <c r="BF91" s="174">
        <f>IF(N91="snížená",J91,0)</f>
        <v>0</v>
      </c>
      <c r="BG91" s="174">
        <f>IF(N91="zákl. přenesená",J91,0)</f>
        <v>0</v>
      </c>
      <c r="BH91" s="174">
        <f>IF(N91="sníž. přenesená",J91,0)</f>
        <v>0</v>
      </c>
      <c r="BI91" s="174">
        <f>IF(N91="nulová",J91,0)</f>
        <v>0</v>
      </c>
      <c r="BJ91" s="24" t="s">
        <v>85</v>
      </c>
      <c r="BK91" s="174">
        <f>ROUND(I91*H91,2)</f>
        <v>0</v>
      </c>
      <c r="BL91" s="24" t="s">
        <v>160</v>
      </c>
      <c r="BM91" s="24" t="s">
        <v>244</v>
      </c>
    </row>
    <row r="92" spans="2:65" s="11" customFormat="1" ht="24">
      <c r="B92" s="211"/>
      <c r="C92" s="212"/>
      <c r="D92" s="175" t="s">
        <v>185</v>
      </c>
      <c r="E92" s="213" t="s">
        <v>32</v>
      </c>
      <c r="F92" s="214" t="s">
        <v>245</v>
      </c>
      <c r="G92" s="212"/>
      <c r="H92" s="215">
        <v>600</v>
      </c>
      <c r="I92" s="216"/>
      <c r="J92" s="212"/>
      <c r="K92" s="212"/>
      <c r="L92" s="217"/>
      <c r="M92" s="218"/>
      <c r="N92" s="219"/>
      <c r="O92" s="219"/>
      <c r="P92" s="219"/>
      <c r="Q92" s="219"/>
      <c r="R92" s="219"/>
      <c r="S92" s="219"/>
      <c r="T92" s="220"/>
      <c r="AT92" s="221" t="s">
        <v>185</v>
      </c>
      <c r="AU92" s="221" t="s">
        <v>88</v>
      </c>
      <c r="AV92" s="11" t="s">
        <v>88</v>
      </c>
      <c r="AW92" s="11" t="s">
        <v>41</v>
      </c>
      <c r="AX92" s="11" t="s">
        <v>85</v>
      </c>
      <c r="AY92" s="221" t="s">
        <v>161</v>
      </c>
    </row>
    <row r="93" spans="2:65" s="1" customFormat="1" ht="16.5" customHeight="1">
      <c r="B93" s="42"/>
      <c r="C93" s="163" t="s">
        <v>193</v>
      </c>
      <c r="D93" s="163" t="s">
        <v>156</v>
      </c>
      <c r="E93" s="164" t="s">
        <v>246</v>
      </c>
      <c r="F93" s="165" t="s">
        <v>247</v>
      </c>
      <c r="G93" s="166" t="s">
        <v>248</v>
      </c>
      <c r="H93" s="167">
        <v>660</v>
      </c>
      <c r="I93" s="168"/>
      <c r="J93" s="169">
        <f>ROUND(I93*H93,2)</f>
        <v>0</v>
      </c>
      <c r="K93" s="165" t="s">
        <v>178</v>
      </c>
      <c r="L93" s="62"/>
      <c r="M93" s="170" t="s">
        <v>32</v>
      </c>
      <c r="N93" s="171" t="s">
        <v>48</v>
      </c>
      <c r="O93" s="43"/>
      <c r="P93" s="172">
        <f>O93*H93</f>
        <v>0</v>
      </c>
      <c r="Q93" s="172">
        <v>1.85</v>
      </c>
      <c r="R93" s="172">
        <f>Q93*H93</f>
        <v>1221</v>
      </c>
      <c r="S93" s="172">
        <v>0</v>
      </c>
      <c r="T93" s="173">
        <f>S93*H93</f>
        <v>0</v>
      </c>
      <c r="AR93" s="24" t="s">
        <v>160</v>
      </c>
      <c r="AT93" s="24" t="s">
        <v>156</v>
      </c>
      <c r="AU93" s="24" t="s">
        <v>88</v>
      </c>
      <c r="AY93" s="24" t="s">
        <v>161</v>
      </c>
      <c r="BE93" s="174">
        <f>IF(N93="základní",J93,0)</f>
        <v>0</v>
      </c>
      <c r="BF93" s="174">
        <f>IF(N93="snížená",J93,0)</f>
        <v>0</v>
      </c>
      <c r="BG93" s="174">
        <f>IF(N93="zákl. přenesená",J93,0)</f>
        <v>0</v>
      </c>
      <c r="BH93" s="174">
        <f>IF(N93="sníž. přenesená",J93,0)</f>
        <v>0</v>
      </c>
      <c r="BI93" s="174">
        <f>IF(N93="nulová",J93,0)</f>
        <v>0</v>
      </c>
      <c r="BJ93" s="24" t="s">
        <v>85</v>
      </c>
      <c r="BK93" s="174">
        <f>ROUND(I93*H93,2)</f>
        <v>0</v>
      </c>
      <c r="BL93" s="24" t="s">
        <v>160</v>
      </c>
      <c r="BM93" s="24" t="s">
        <v>249</v>
      </c>
    </row>
    <row r="94" spans="2:65" s="1" customFormat="1" ht="36">
      <c r="B94" s="42"/>
      <c r="C94" s="64"/>
      <c r="D94" s="175" t="s">
        <v>163</v>
      </c>
      <c r="E94" s="64"/>
      <c r="F94" s="176" t="s">
        <v>250</v>
      </c>
      <c r="G94" s="64"/>
      <c r="H94" s="64"/>
      <c r="I94" s="150"/>
      <c r="J94" s="64"/>
      <c r="K94" s="64"/>
      <c r="L94" s="62"/>
      <c r="M94" s="210"/>
      <c r="N94" s="43"/>
      <c r="O94" s="43"/>
      <c r="P94" s="43"/>
      <c r="Q94" s="43"/>
      <c r="R94" s="43"/>
      <c r="S94" s="43"/>
      <c r="T94" s="79"/>
      <c r="AT94" s="24" t="s">
        <v>163</v>
      </c>
      <c r="AU94" s="24" t="s">
        <v>88</v>
      </c>
    </row>
    <row r="95" spans="2:65" s="11" customFormat="1" ht="24">
      <c r="B95" s="211"/>
      <c r="C95" s="212"/>
      <c r="D95" s="175" t="s">
        <v>185</v>
      </c>
      <c r="E95" s="213" t="s">
        <v>32</v>
      </c>
      <c r="F95" s="214" t="s">
        <v>251</v>
      </c>
      <c r="G95" s="212"/>
      <c r="H95" s="215">
        <v>660</v>
      </c>
      <c r="I95" s="216"/>
      <c r="J95" s="212"/>
      <c r="K95" s="212"/>
      <c r="L95" s="217"/>
      <c r="M95" s="218"/>
      <c r="N95" s="219"/>
      <c r="O95" s="219"/>
      <c r="P95" s="219"/>
      <c r="Q95" s="219"/>
      <c r="R95" s="219"/>
      <c r="S95" s="219"/>
      <c r="T95" s="220"/>
      <c r="AT95" s="221" t="s">
        <v>185</v>
      </c>
      <c r="AU95" s="221" t="s">
        <v>88</v>
      </c>
      <c r="AV95" s="11" t="s">
        <v>88</v>
      </c>
      <c r="AW95" s="11" t="s">
        <v>41</v>
      </c>
      <c r="AX95" s="11" t="s">
        <v>85</v>
      </c>
      <c r="AY95" s="221" t="s">
        <v>161</v>
      </c>
    </row>
    <row r="96" spans="2:65" s="1" customFormat="1" ht="16.5" customHeight="1">
      <c r="B96" s="42"/>
      <c r="C96" s="163" t="s">
        <v>160</v>
      </c>
      <c r="D96" s="163" t="s">
        <v>156</v>
      </c>
      <c r="E96" s="164" t="s">
        <v>252</v>
      </c>
      <c r="F96" s="165" t="s">
        <v>253</v>
      </c>
      <c r="G96" s="166" t="s">
        <v>177</v>
      </c>
      <c r="H96" s="167">
        <v>4000</v>
      </c>
      <c r="I96" s="168"/>
      <c r="J96" s="169">
        <f>ROUND(I96*H96,2)</f>
        <v>0</v>
      </c>
      <c r="K96" s="165" t="s">
        <v>178</v>
      </c>
      <c r="L96" s="62"/>
      <c r="M96" s="170" t="s">
        <v>32</v>
      </c>
      <c r="N96" s="171" t="s">
        <v>48</v>
      </c>
      <c r="O96" s="43"/>
      <c r="P96" s="172">
        <f>O96*H96</f>
        <v>0</v>
      </c>
      <c r="Q96" s="172">
        <v>1.2700000000000001E-3</v>
      </c>
      <c r="R96" s="172">
        <f>Q96*H96</f>
        <v>5.08</v>
      </c>
      <c r="S96" s="172">
        <v>0</v>
      </c>
      <c r="T96" s="173">
        <f>S96*H96</f>
        <v>0</v>
      </c>
      <c r="AR96" s="24" t="s">
        <v>160</v>
      </c>
      <c r="AT96" s="24" t="s">
        <v>156</v>
      </c>
      <c r="AU96" s="24" t="s">
        <v>88</v>
      </c>
      <c r="AY96" s="24" t="s">
        <v>161</v>
      </c>
      <c r="BE96" s="174">
        <f>IF(N96="základní",J96,0)</f>
        <v>0</v>
      </c>
      <c r="BF96" s="174">
        <f>IF(N96="snížená",J96,0)</f>
        <v>0</v>
      </c>
      <c r="BG96" s="174">
        <f>IF(N96="zákl. přenesená",J96,0)</f>
        <v>0</v>
      </c>
      <c r="BH96" s="174">
        <f>IF(N96="sníž. přenesená",J96,0)</f>
        <v>0</v>
      </c>
      <c r="BI96" s="174">
        <f>IF(N96="nulová",J96,0)</f>
        <v>0</v>
      </c>
      <c r="BJ96" s="24" t="s">
        <v>85</v>
      </c>
      <c r="BK96" s="174">
        <f>ROUND(I96*H96,2)</f>
        <v>0</v>
      </c>
      <c r="BL96" s="24" t="s">
        <v>160</v>
      </c>
      <c r="BM96" s="24" t="s">
        <v>254</v>
      </c>
    </row>
    <row r="97" spans="2:65" s="1" customFormat="1" ht="48">
      <c r="B97" s="42"/>
      <c r="C97" s="64"/>
      <c r="D97" s="175" t="s">
        <v>163</v>
      </c>
      <c r="E97" s="64"/>
      <c r="F97" s="176" t="s">
        <v>255</v>
      </c>
      <c r="G97" s="64"/>
      <c r="H97" s="64"/>
      <c r="I97" s="150"/>
      <c r="J97" s="64"/>
      <c r="K97" s="64"/>
      <c r="L97" s="62"/>
      <c r="M97" s="210"/>
      <c r="N97" s="43"/>
      <c r="O97" s="43"/>
      <c r="P97" s="43"/>
      <c r="Q97" s="43"/>
      <c r="R97" s="43"/>
      <c r="S97" s="43"/>
      <c r="T97" s="79"/>
      <c r="AT97" s="24" t="s">
        <v>163</v>
      </c>
      <c r="AU97" s="24" t="s">
        <v>88</v>
      </c>
    </row>
    <row r="98" spans="2:65" s="1" customFormat="1" ht="16.5" customHeight="1">
      <c r="B98" s="42"/>
      <c r="C98" s="163" t="s">
        <v>203</v>
      </c>
      <c r="D98" s="163" t="s">
        <v>156</v>
      </c>
      <c r="E98" s="164" t="s">
        <v>256</v>
      </c>
      <c r="F98" s="165" t="s">
        <v>257</v>
      </c>
      <c r="G98" s="166" t="s">
        <v>237</v>
      </c>
      <c r="H98" s="167">
        <v>2266</v>
      </c>
      <c r="I98" s="168"/>
      <c r="J98" s="169">
        <f>ROUND(I98*H98,2)</f>
        <v>0</v>
      </c>
      <c r="K98" s="165" t="s">
        <v>178</v>
      </c>
      <c r="L98" s="62"/>
      <c r="M98" s="170" t="s">
        <v>32</v>
      </c>
      <c r="N98" s="171" t="s">
        <v>48</v>
      </c>
      <c r="O98" s="43"/>
      <c r="P98" s="172">
        <f>O98*H98</f>
        <v>0</v>
      </c>
      <c r="Q98" s="172">
        <v>0</v>
      </c>
      <c r="R98" s="172">
        <f>Q98*H98</f>
        <v>0</v>
      </c>
      <c r="S98" s="172">
        <v>0</v>
      </c>
      <c r="T98" s="173">
        <f>S98*H98</f>
        <v>0</v>
      </c>
      <c r="AR98" s="24" t="s">
        <v>160</v>
      </c>
      <c r="AT98" s="24" t="s">
        <v>156</v>
      </c>
      <c r="AU98" s="24" t="s">
        <v>88</v>
      </c>
      <c r="AY98" s="24" t="s">
        <v>161</v>
      </c>
      <c r="BE98" s="174">
        <f>IF(N98="základní",J98,0)</f>
        <v>0</v>
      </c>
      <c r="BF98" s="174">
        <f>IF(N98="snížená",J98,0)</f>
        <v>0</v>
      </c>
      <c r="BG98" s="174">
        <f>IF(N98="zákl. přenesená",J98,0)</f>
        <v>0</v>
      </c>
      <c r="BH98" s="174">
        <f>IF(N98="sníž. přenesená",J98,0)</f>
        <v>0</v>
      </c>
      <c r="BI98" s="174">
        <f>IF(N98="nulová",J98,0)</f>
        <v>0</v>
      </c>
      <c r="BJ98" s="24" t="s">
        <v>85</v>
      </c>
      <c r="BK98" s="174">
        <f>ROUND(I98*H98,2)</f>
        <v>0</v>
      </c>
      <c r="BL98" s="24" t="s">
        <v>160</v>
      </c>
      <c r="BM98" s="24" t="s">
        <v>258</v>
      </c>
    </row>
    <row r="99" spans="2:65" s="1" customFormat="1" ht="24">
      <c r="B99" s="42"/>
      <c r="C99" s="64"/>
      <c r="D99" s="175" t="s">
        <v>163</v>
      </c>
      <c r="E99" s="64"/>
      <c r="F99" s="176" t="s">
        <v>259</v>
      </c>
      <c r="G99" s="64"/>
      <c r="H99" s="64"/>
      <c r="I99" s="150"/>
      <c r="J99" s="64"/>
      <c r="K99" s="64"/>
      <c r="L99" s="62"/>
      <c r="M99" s="210"/>
      <c r="N99" s="43"/>
      <c r="O99" s="43"/>
      <c r="P99" s="43"/>
      <c r="Q99" s="43"/>
      <c r="R99" s="43"/>
      <c r="S99" s="43"/>
      <c r="T99" s="79"/>
      <c r="AT99" s="24" t="s">
        <v>163</v>
      </c>
      <c r="AU99" s="24" t="s">
        <v>88</v>
      </c>
    </row>
    <row r="100" spans="2:65" s="1" customFormat="1" ht="16.5" customHeight="1">
      <c r="B100" s="42"/>
      <c r="C100" s="163" t="s">
        <v>209</v>
      </c>
      <c r="D100" s="163" t="s">
        <v>156</v>
      </c>
      <c r="E100" s="164" t="s">
        <v>260</v>
      </c>
      <c r="F100" s="165" t="s">
        <v>261</v>
      </c>
      <c r="G100" s="166" t="s">
        <v>237</v>
      </c>
      <c r="H100" s="167">
        <v>2266</v>
      </c>
      <c r="I100" s="168"/>
      <c r="J100" s="169">
        <f>ROUND(I100*H100,2)</f>
        <v>0</v>
      </c>
      <c r="K100" s="165" t="s">
        <v>178</v>
      </c>
      <c r="L100" s="62"/>
      <c r="M100" s="170" t="s">
        <v>32</v>
      </c>
      <c r="N100" s="171" t="s">
        <v>48</v>
      </c>
      <c r="O100" s="43"/>
      <c r="P100" s="172">
        <f>O100*H100</f>
        <v>0</v>
      </c>
      <c r="Q100" s="172">
        <v>0</v>
      </c>
      <c r="R100" s="172">
        <f>Q100*H100</f>
        <v>0</v>
      </c>
      <c r="S100" s="172">
        <v>0</v>
      </c>
      <c r="T100" s="173">
        <f>S100*H100</f>
        <v>0</v>
      </c>
      <c r="AR100" s="24" t="s">
        <v>160</v>
      </c>
      <c r="AT100" s="24" t="s">
        <v>156</v>
      </c>
      <c r="AU100" s="24" t="s">
        <v>88</v>
      </c>
      <c r="AY100" s="24" t="s">
        <v>161</v>
      </c>
      <c r="BE100" s="174">
        <f>IF(N100="základní",J100,0)</f>
        <v>0</v>
      </c>
      <c r="BF100" s="174">
        <f>IF(N100="snížená",J100,0)</f>
        <v>0</v>
      </c>
      <c r="BG100" s="174">
        <f>IF(N100="zákl. přenesená",J100,0)</f>
        <v>0</v>
      </c>
      <c r="BH100" s="174">
        <f>IF(N100="sníž. přenesená",J100,0)</f>
        <v>0</v>
      </c>
      <c r="BI100" s="174">
        <f>IF(N100="nulová",J100,0)</f>
        <v>0</v>
      </c>
      <c r="BJ100" s="24" t="s">
        <v>85</v>
      </c>
      <c r="BK100" s="174">
        <f>ROUND(I100*H100,2)</f>
        <v>0</v>
      </c>
      <c r="BL100" s="24" t="s">
        <v>160</v>
      </c>
      <c r="BM100" s="24" t="s">
        <v>262</v>
      </c>
    </row>
    <row r="101" spans="2:65" s="1" customFormat="1" ht="24">
      <c r="B101" s="42"/>
      <c r="C101" s="64"/>
      <c r="D101" s="175" t="s">
        <v>163</v>
      </c>
      <c r="E101" s="64"/>
      <c r="F101" s="176" t="s">
        <v>263</v>
      </c>
      <c r="G101" s="64"/>
      <c r="H101" s="64"/>
      <c r="I101" s="150"/>
      <c r="J101" s="64"/>
      <c r="K101" s="64"/>
      <c r="L101" s="62"/>
      <c r="M101" s="210"/>
      <c r="N101" s="43"/>
      <c r="O101" s="43"/>
      <c r="P101" s="43"/>
      <c r="Q101" s="43"/>
      <c r="R101" s="43"/>
      <c r="S101" s="43"/>
      <c r="T101" s="79"/>
      <c r="AT101" s="24" t="s">
        <v>163</v>
      </c>
      <c r="AU101" s="24" t="s">
        <v>88</v>
      </c>
    </row>
    <row r="102" spans="2:65" s="1" customFormat="1" ht="25.5" customHeight="1">
      <c r="B102" s="42"/>
      <c r="C102" s="163" t="s">
        <v>214</v>
      </c>
      <c r="D102" s="163" t="s">
        <v>156</v>
      </c>
      <c r="E102" s="164" t="s">
        <v>264</v>
      </c>
      <c r="F102" s="165" t="s">
        <v>265</v>
      </c>
      <c r="G102" s="166" t="s">
        <v>237</v>
      </c>
      <c r="H102" s="167">
        <v>2200</v>
      </c>
      <c r="I102" s="168"/>
      <c r="J102" s="169">
        <f>ROUND(I102*H102,2)</f>
        <v>0</v>
      </c>
      <c r="K102" s="165" t="s">
        <v>178</v>
      </c>
      <c r="L102" s="62"/>
      <c r="M102" s="170" t="s">
        <v>32</v>
      </c>
      <c r="N102" s="171" t="s">
        <v>48</v>
      </c>
      <c r="O102" s="43"/>
      <c r="P102" s="172">
        <f>O102*H102</f>
        <v>0</v>
      </c>
      <c r="Q102" s="172">
        <v>0</v>
      </c>
      <c r="R102" s="172">
        <f>Q102*H102</f>
        <v>0</v>
      </c>
      <c r="S102" s="172">
        <v>0</v>
      </c>
      <c r="T102" s="173">
        <f>S102*H102</f>
        <v>0</v>
      </c>
      <c r="AR102" s="24" t="s">
        <v>160</v>
      </c>
      <c r="AT102" s="24" t="s">
        <v>156</v>
      </c>
      <c r="AU102" s="24" t="s">
        <v>88</v>
      </c>
      <c r="AY102" s="24" t="s">
        <v>161</v>
      </c>
      <c r="BE102" s="174">
        <f>IF(N102="základní",J102,0)</f>
        <v>0</v>
      </c>
      <c r="BF102" s="174">
        <f>IF(N102="snížená",J102,0)</f>
        <v>0</v>
      </c>
      <c r="BG102" s="174">
        <f>IF(N102="zákl. přenesená",J102,0)</f>
        <v>0</v>
      </c>
      <c r="BH102" s="174">
        <f>IF(N102="sníž. přenesená",J102,0)</f>
        <v>0</v>
      </c>
      <c r="BI102" s="174">
        <f>IF(N102="nulová",J102,0)</f>
        <v>0</v>
      </c>
      <c r="BJ102" s="24" t="s">
        <v>85</v>
      </c>
      <c r="BK102" s="174">
        <f>ROUND(I102*H102,2)</f>
        <v>0</v>
      </c>
      <c r="BL102" s="24" t="s">
        <v>160</v>
      </c>
      <c r="BM102" s="24" t="s">
        <v>266</v>
      </c>
    </row>
    <row r="103" spans="2:65" s="1" customFormat="1" ht="24">
      <c r="B103" s="42"/>
      <c r="C103" s="64"/>
      <c r="D103" s="175" t="s">
        <v>163</v>
      </c>
      <c r="E103" s="64"/>
      <c r="F103" s="176" t="s">
        <v>267</v>
      </c>
      <c r="G103" s="64"/>
      <c r="H103" s="64"/>
      <c r="I103" s="150"/>
      <c r="J103" s="64"/>
      <c r="K103" s="64"/>
      <c r="L103" s="62"/>
      <c r="M103" s="210"/>
      <c r="N103" s="43"/>
      <c r="O103" s="43"/>
      <c r="P103" s="43"/>
      <c r="Q103" s="43"/>
      <c r="R103" s="43"/>
      <c r="S103" s="43"/>
      <c r="T103" s="79"/>
      <c r="AT103" s="24" t="s">
        <v>163</v>
      </c>
      <c r="AU103" s="24" t="s">
        <v>88</v>
      </c>
    </row>
    <row r="104" spans="2:65" s="1" customFormat="1" ht="25.5" customHeight="1">
      <c r="B104" s="42"/>
      <c r="C104" s="163" t="s">
        <v>223</v>
      </c>
      <c r="D104" s="163" t="s">
        <v>156</v>
      </c>
      <c r="E104" s="164" t="s">
        <v>268</v>
      </c>
      <c r="F104" s="165" t="s">
        <v>269</v>
      </c>
      <c r="G104" s="166" t="s">
        <v>237</v>
      </c>
      <c r="H104" s="167">
        <v>2266</v>
      </c>
      <c r="I104" s="168"/>
      <c r="J104" s="169">
        <f>ROUND(I104*H104,2)</f>
        <v>0</v>
      </c>
      <c r="K104" s="165" t="s">
        <v>178</v>
      </c>
      <c r="L104" s="62"/>
      <c r="M104" s="170" t="s">
        <v>32</v>
      </c>
      <c r="N104" s="171" t="s">
        <v>48</v>
      </c>
      <c r="O104" s="43"/>
      <c r="P104" s="172">
        <f>O104*H104</f>
        <v>0</v>
      </c>
      <c r="Q104" s="172">
        <v>0</v>
      </c>
      <c r="R104" s="172">
        <f>Q104*H104</f>
        <v>0</v>
      </c>
      <c r="S104" s="172">
        <v>0</v>
      </c>
      <c r="T104" s="173">
        <f>S104*H104</f>
        <v>0</v>
      </c>
      <c r="AR104" s="24" t="s">
        <v>160</v>
      </c>
      <c r="AT104" s="24" t="s">
        <v>156</v>
      </c>
      <c r="AU104" s="24" t="s">
        <v>88</v>
      </c>
      <c r="AY104" s="24" t="s">
        <v>161</v>
      </c>
      <c r="BE104" s="174">
        <f>IF(N104="základní",J104,0)</f>
        <v>0</v>
      </c>
      <c r="BF104" s="174">
        <f>IF(N104="snížená",J104,0)</f>
        <v>0</v>
      </c>
      <c r="BG104" s="174">
        <f>IF(N104="zákl. přenesená",J104,0)</f>
        <v>0</v>
      </c>
      <c r="BH104" s="174">
        <f>IF(N104="sníž. přenesená",J104,0)</f>
        <v>0</v>
      </c>
      <c r="BI104" s="174">
        <f>IF(N104="nulová",J104,0)</f>
        <v>0</v>
      </c>
      <c r="BJ104" s="24" t="s">
        <v>85</v>
      </c>
      <c r="BK104" s="174">
        <f>ROUND(I104*H104,2)</f>
        <v>0</v>
      </c>
      <c r="BL104" s="24" t="s">
        <v>160</v>
      </c>
      <c r="BM104" s="24" t="s">
        <v>270</v>
      </c>
    </row>
    <row r="105" spans="2:65" s="1" customFormat="1" ht="24">
      <c r="B105" s="42"/>
      <c r="C105" s="64"/>
      <c r="D105" s="175" t="s">
        <v>163</v>
      </c>
      <c r="E105" s="64"/>
      <c r="F105" s="176" t="s">
        <v>271</v>
      </c>
      <c r="G105" s="64"/>
      <c r="H105" s="64"/>
      <c r="I105" s="150"/>
      <c r="J105" s="64"/>
      <c r="K105" s="64"/>
      <c r="L105" s="62"/>
      <c r="M105" s="210"/>
      <c r="N105" s="43"/>
      <c r="O105" s="43"/>
      <c r="P105" s="43"/>
      <c r="Q105" s="43"/>
      <c r="R105" s="43"/>
      <c r="S105" s="43"/>
      <c r="T105" s="79"/>
      <c r="AT105" s="24" t="s">
        <v>163</v>
      </c>
      <c r="AU105" s="24" t="s">
        <v>88</v>
      </c>
    </row>
    <row r="106" spans="2:65" s="11" customFormat="1" ht="12">
      <c r="B106" s="211"/>
      <c r="C106" s="212"/>
      <c r="D106" s="175" t="s">
        <v>185</v>
      </c>
      <c r="E106" s="212"/>
      <c r="F106" s="214" t="s">
        <v>272</v>
      </c>
      <c r="G106" s="212"/>
      <c r="H106" s="215">
        <v>2266</v>
      </c>
      <c r="I106" s="216"/>
      <c r="J106" s="212"/>
      <c r="K106" s="212"/>
      <c r="L106" s="217"/>
      <c r="M106" s="218"/>
      <c r="N106" s="219"/>
      <c r="O106" s="219"/>
      <c r="P106" s="219"/>
      <c r="Q106" s="219"/>
      <c r="R106" s="219"/>
      <c r="S106" s="219"/>
      <c r="T106" s="220"/>
      <c r="AT106" s="221" t="s">
        <v>185</v>
      </c>
      <c r="AU106" s="221" t="s">
        <v>88</v>
      </c>
      <c r="AV106" s="11" t="s">
        <v>88</v>
      </c>
      <c r="AW106" s="11" t="s">
        <v>6</v>
      </c>
      <c r="AX106" s="11" t="s">
        <v>85</v>
      </c>
      <c r="AY106" s="221" t="s">
        <v>161</v>
      </c>
    </row>
    <row r="107" spans="2:65" s="10" customFormat="1" ht="29.85" customHeight="1">
      <c r="B107" s="194"/>
      <c r="C107" s="195"/>
      <c r="D107" s="196" t="s">
        <v>76</v>
      </c>
      <c r="E107" s="208" t="s">
        <v>173</v>
      </c>
      <c r="F107" s="208" t="s">
        <v>174</v>
      </c>
      <c r="G107" s="195"/>
      <c r="H107" s="195"/>
      <c r="I107" s="198"/>
      <c r="J107" s="209">
        <f>BK107</f>
        <v>0</v>
      </c>
      <c r="K107" s="195"/>
      <c r="L107" s="200"/>
      <c r="M107" s="201"/>
      <c r="N107" s="202"/>
      <c r="O107" s="202"/>
      <c r="P107" s="203">
        <f>SUM(P108:P116)</f>
        <v>0</v>
      </c>
      <c r="Q107" s="202"/>
      <c r="R107" s="203">
        <f>SUM(R108:R116)</f>
        <v>0.35200000000000004</v>
      </c>
      <c r="S107" s="202"/>
      <c r="T107" s="204">
        <f>SUM(T108:T116)</f>
        <v>1031.2</v>
      </c>
      <c r="AR107" s="205" t="s">
        <v>85</v>
      </c>
      <c r="AT107" s="206" t="s">
        <v>76</v>
      </c>
      <c r="AU107" s="206" t="s">
        <v>85</v>
      </c>
      <c r="AY107" s="205" t="s">
        <v>161</v>
      </c>
      <c r="BK107" s="207">
        <f>SUM(BK108:BK116)</f>
        <v>0</v>
      </c>
    </row>
    <row r="108" spans="2:65" s="1" customFormat="1" ht="25.5" customHeight="1">
      <c r="B108" s="42"/>
      <c r="C108" s="163" t="s">
        <v>173</v>
      </c>
      <c r="D108" s="163" t="s">
        <v>156</v>
      </c>
      <c r="E108" s="164" t="s">
        <v>273</v>
      </c>
      <c r="F108" s="165" t="s">
        <v>274</v>
      </c>
      <c r="G108" s="166" t="s">
        <v>177</v>
      </c>
      <c r="H108" s="167">
        <v>800</v>
      </c>
      <c r="I108" s="168"/>
      <c r="J108" s="169">
        <f>ROUND(I108*H108,2)</f>
        <v>0</v>
      </c>
      <c r="K108" s="165" t="s">
        <v>178</v>
      </c>
      <c r="L108" s="62"/>
      <c r="M108" s="170" t="s">
        <v>32</v>
      </c>
      <c r="N108" s="171" t="s">
        <v>48</v>
      </c>
      <c r="O108" s="43"/>
      <c r="P108" s="172">
        <f>O108*H108</f>
        <v>0</v>
      </c>
      <c r="Q108" s="172">
        <v>1.1E-4</v>
      </c>
      <c r="R108" s="172">
        <f>Q108*H108</f>
        <v>8.8000000000000009E-2</v>
      </c>
      <c r="S108" s="172">
        <v>0</v>
      </c>
      <c r="T108" s="173">
        <f>S108*H108</f>
        <v>0</v>
      </c>
      <c r="AR108" s="24" t="s">
        <v>160</v>
      </c>
      <c r="AT108" s="24" t="s">
        <v>156</v>
      </c>
      <c r="AU108" s="24" t="s">
        <v>88</v>
      </c>
      <c r="AY108" s="24" t="s">
        <v>161</v>
      </c>
      <c r="BE108" s="174">
        <f>IF(N108="základní",J108,0)</f>
        <v>0</v>
      </c>
      <c r="BF108" s="174">
        <f>IF(N108="snížená",J108,0)</f>
        <v>0</v>
      </c>
      <c r="BG108" s="174">
        <f>IF(N108="zákl. přenesená",J108,0)</f>
        <v>0</v>
      </c>
      <c r="BH108" s="174">
        <f>IF(N108="sníž. přenesená",J108,0)</f>
        <v>0</v>
      </c>
      <c r="BI108" s="174">
        <f>IF(N108="nulová",J108,0)</f>
        <v>0</v>
      </c>
      <c r="BJ108" s="24" t="s">
        <v>85</v>
      </c>
      <c r="BK108" s="174">
        <f>ROUND(I108*H108,2)</f>
        <v>0</v>
      </c>
      <c r="BL108" s="24" t="s">
        <v>160</v>
      </c>
      <c r="BM108" s="24" t="s">
        <v>275</v>
      </c>
    </row>
    <row r="109" spans="2:65" s="1" customFormat="1" ht="24">
      <c r="B109" s="42"/>
      <c r="C109" s="64"/>
      <c r="D109" s="175" t="s">
        <v>163</v>
      </c>
      <c r="E109" s="64"/>
      <c r="F109" s="176" t="s">
        <v>276</v>
      </c>
      <c r="G109" s="64"/>
      <c r="H109" s="64"/>
      <c r="I109" s="150"/>
      <c r="J109" s="64"/>
      <c r="K109" s="64"/>
      <c r="L109" s="62"/>
      <c r="M109" s="210"/>
      <c r="N109" s="43"/>
      <c r="O109" s="43"/>
      <c r="P109" s="43"/>
      <c r="Q109" s="43"/>
      <c r="R109" s="43"/>
      <c r="S109" s="43"/>
      <c r="T109" s="79"/>
      <c r="AT109" s="24" t="s">
        <v>163</v>
      </c>
      <c r="AU109" s="24" t="s">
        <v>88</v>
      </c>
    </row>
    <row r="110" spans="2:65" s="11" customFormat="1" ht="24">
      <c r="B110" s="211"/>
      <c r="C110" s="212"/>
      <c r="D110" s="175" t="s">
        <v>185</v>
      </c>
      <c r="E110" s="213" t="s">
        <v>32</v>
      </c>
      <c r="F110" s="214" t="s">
        <v>277</v>
      </c>
      <c r="G110" s="212"/>
      <c r="H110" s="215">
        <v>800</v>
      </c>
      <c r="I110" s="216"/>
      <c r="J110" s="212"/>
      <c r="K110" s="212"/>
      <c r="L110" s="217"/>
      <c r="M110" s="218"/>
      <c r="N110" s="219"/>
      <c r="O110" s="219"/>
      <c r="P110" s="219"/>
      <c r="Q110" s="219"/>
      <c r="R110" s="219"/>
      <c r="S110" s="219"/>
      <c r="T110" s="220"/>
      <c r="AT110" s="221" t="s">
        <v>185</v>
      </c>
      <c r="AU110" s="221" t="s">
        <v>88</v>
      </c>
      <c r="AV110" s="11" t="s">
        <v>88</v>
      </c>
      <c r="AW110" s="11" t="s">
        <v>41</v>
      </c>
      <c r="AX110" s="11" t="s">
        <v>85</v>
      </c>
      <c r="AY110" s="221" t="s">
        <v>161</v>
      </c>
    </row>
    <row r="111" spans="2:65" s="1" customFormat="1" ht="25.5" customHeight="1">
      <c r="B111" s="42"/>
      <c r="C111" s="163" t="s">
        <v>278</v>
      </c>
      <c r="D111" s="163" t="s">
        <v>156</v>
      </c>
      <c r="E111" s="164" t="s">
        <v>279</v>
      </c>
      <c r="F111" s="165" t="s">
        <v>280</v>
      </c>
      <c r="G111" s="166" t="s">
        <v>177</v>
      </c>
      <c r="H111" s="167">
        <v>800</v>
      </c>
      <c r="I111" s="168"/>
      <c r="J111" s="169">
        <f>ROUND(I111*H111,2)</f>
        <v>0</v>
      </c>
      <c r="K111" s="165" t="s">
        <v>178</v>
      </c>
      <c r="L111" s="62"/>
      <c r="M111" s="170" t="s">
        <v>32</v>
      </c>
      <c r="N111" s="171" t="s">
        <v>48</v>
      </c>
      <c r="O111" s="43"/>
      <c r="P111" s="172">
        <f>O111*H111</f>
        <v>0</v>
      </c>
      <c r="Q111" s="172">
        <v>3.3E-4</v>
      </c>
      <c r="R111" s="172">
        <f>Q111*H111</f>
        <v>0.26400000000000001</v>
      </c>
      <c r="S111" s="172">
        <v>0</v>
      </c>
      <c r="T111" s="173">
        <f>S111*H111</f>
        <v>0</v>
      </c>
      <c r="AR111" s="24" t="s">
        <v>160</v>
      </c>
      <c r="AT111" s="24" t="s">
        <v>156</v>
      </c>
      <c r="AU111" s="24" t="s">
        <v>88</v>
      </c>
      <c r="AY111" s="24" t="s">
        <v>161</v>
      </c>
      <c r="BE111" s="174">
        <f>IF(N111="základní",J111,0)</f>
        <v>0</v>
      </c>
      <c r="BF111" s="174">
        <f>IF(N111="snížená",J111,0)</f>
        <v>0</v>
      </c>
      <c r="BG111" s="174">
        <f>IF(N111="zákl. přenesená",J111,0)</f>
        <v>0</v>
      </c>
      <c r="BH111" s="174">
        <f>IF(N111="sníž. přenesená",J111,0)</f>
        <v>0</v>
      </c>
      <c r="BI111" s="174">
        <f>IF(N111="nulová",J111,0)</f>
        <v>0</v>
      </c>
      <c r="BJ111" s="24" t="s">
        <v>85</v>
      </c>
      <c r="BK111" s="174">
        <f>ROUND(I111*H111,2)</f>
        <v>0</v>
      </c>
      <c r="BL111" s="24" t="s">
        <v>160</v>
      </c>
      <c r="BM111" s="24" t="s">
        <v>281</v>
      </c>
    </row>
    <row r="112" spans="2:65" s="1" customFormat="1" ht="36">
      <c r="B112" s="42"/>
      <c r="C112" s="64"/>
      <c r="D112" s="175" t="s">
        <v>163</v>
      </c>
      <c r="E112" s="64"/>
      <c r="F112" s="176" t="s">
        <v>282</v>
      </c>
      <c r="G112" s="64"/>
      <c r="H112" s="64"/>
      <c r="I112" s="150"/>
      <c r="J112" s="64"/>
      <c r="K112" s="64"/>
      <c r="L112" s="62"/>
      <c r="M112" s="210"/>
      <c r="N112" s="43"/>
      <c r="O112" s="43"/>
      <c r="P112" s="43"/>
      <c r="Q112" s="43"/>
      <c r="R112" s="43"/>
      <c r="S112" s="43"/>
      <c r="T112" s="79"/>
      <c r="AT112" s="24" t="s">
        <v>163</v>
      </c>
      <c r="AU112" s="24" t="s">
        <v>88</v>
      </c>
    </row>
    <row r="113" spans="2:65" s="1" customFormat="1" ht="16.5" customHeight="1">
      <c r="B113" s="42"/>
      <c r="C113" s="163" t="s">
        <v>283</v>
      </c>
      <c r="D113" s="163" t="s">
        <v>156</v>
      </c>
      <c r="E113" s="164" t="s">
        <v>284</v>
      </c>
      <c r="F113" s="165" t="s">
        <v>285</v>
      </c>
      <c r="G113" s="166" t="s">
        <v>237</v>
      </c>
      <c r="H113" s="167">
        <v>44000</v>
      </c>
      <c r="I113" s="168"/>
      <c r="J113" s="169">
        <f>ROUND(I113*H113,2)</f>
        <v>0</v>
      </c>
      <c r="K113" s="165" t="s">
        <v>178</v>
      </c>
      <c r="L113" s="62"/>
      <c r="M113" s="170" t="s">
        <v>32</v>
      </c>
      <c r="N113" s="171" t="s">
        <v>48</v>
      </c>
      <c r="O113" s="43"/>
      <c r="P113" s="172">
        <f>O113*H113</f>
        <v>0</v>
      </c>
      <c r="Q113" s="172">
        <v>0</v>
      </c>
      <c r="R113" s="172">
        <f>Q113*H113</f>
        <v>0</v>
      </c>
      <c r="S113" s="172">
        <v>0.02</v>
      </c>
      <c r="T113" s="173">
        <f>S113*H113</f>
        <v>880</v>
      </c>
      <c r="AR113" s="24" t="s">
        <v>160</v>
      </c>
      <c r="AT113" s="24" t="s">
        <v>156</v>
      </c>
      <c r="AU113" s="24" t="s">
        <v>88</v>
      </c>
      <c r="AY113" s="24" t="s">
        <v>161</v>
      </c>
      <c r="BE113" s="174">
        <f>IF(N113="základní",J113,0)</f>
        <v>0</v>
      </c>
      <c r="BF113" s="174">
        <f>IF(N113="snížená",J113,0)</f>
        <v>0</v>
      </c>
      <c r="BG113" s="174">
        <f>IF(N113="zákl. přenesená",J113,0)</f>
        <v>0</v>
      </c>
      <c r="BH113" s="174">
        <f>IF(N113="sníž. přenesená",J113,0)</f>
        <v>0</v>
      </c>
      <c r="BI113" s="174">
        <f>IF(N113="nulová",J113,0)</f>
        <v>0</v>
      </c>
      <c r="BJ113" s="24" t="s">
        <v>85</v>
      </c>
      <c r="BK113" s="174">
        <f>ROUND(I113*H113,2)</f>
        <v>0</v>
      </c>
      <c r="BL113" s="24" t="s">
        <v>160</v>
      </c>
      <c r="BM113" s="24" t="s">
        <v>286</v>
      </c>
    </row>
    <row r="114" spans="2:65" s="11" customFormat="1" ht="12">
      <c r="B114" s="211"/>
      <c r="C114" s="212"/>
      <c r="D114" s="175" t="s">
        <v>185</v>
      </c>
      <c r="E114" s="213" t="s">
        <v>32</v>
      </c>
      <c r="F114" s="214" t="s">
        <v>287</v>
      </c>
      <c r="G114" s="212"/>
      <c r="H114" s="215">
        <v>44000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185</v>
      </c>
      <c r="AU114" s="221" t="s">
        <v>88</v>
      </c>
      <c r="AV114" s="11" t="s">
        <v>88</v>
      </c>
      <c r="AW114" s="11" t="s">
        <v>41</v>
      </c>
      <c r="AX114" s="11" t="s">
        <v>85</v>
      </c>
      <c r="AY114" s="221" t="s">
        <v>161</v>
      </c>
    </row>
    <row r="115" spans="2:65" s="1" customFormat="1" ht="16.5" customHeight="1">
      <c r="B115" s="42"/>
      <c r="C115" s="163" t="s">
        <v>288</v>
      </c>
      <c r="D115" s="163" t="s">
        <v>156</v>
      </c>
      <c r="E115" s="164" t="s">
        <v>289</v>
      </c>
      <c r="F115" s="165" t="s">
        <v>290</v>
      </c>
      <c r="G115" s="166" t="s">
        <v>237</v>
      </c>
      <c r="H115" s="167">
        <v>600</v>
      </c>
      <c r="I115" s="168"/>
      <c r="J115" s="169">
        <f>ROUND(I115*H115,2)</f>
        <v>0</v>
      </c>
      <c r="K115" s="165" t="s">
        <v>178</v>
      </c>
      <c r="L115" s="62"/>
      <c r="M115" s="170" t="s">
        <v>32</v>
      </c>
      <c r="N115" s="171" t="s">
        <v>48</v>
      </c>
      <c r="O115" s="43"/>
      <c r="P115" s="172">
        <f>O115*H115</f>
        <v>0</v>
      </c>
      <c r="Q115" s="172">
        <v>0</v>
      </c>
      <c r="R115" s="172">
        <f>Q115*H115</f>
        <v>0</v>
      </c>
      <c r="S115" s="172">
        <v>0.252</v>
      </c>
      <c r="T115" s="173">
        <f>S115*H115</f>
        <v>151.19999999999999</v>
      </c>
      <c r="AR115" s="24" t="s">
        <v>160</v>
      </c>
      <c r="AT115" s="24" t="s">
        <v>156</v>
      </c>
      <c r="AU115" s="24" t="s">
        <v>88</v>
      </c>
      <c r="AY115" s="24" t="s">
        <v>161</v>
      </c>
      <c r="BE115" s="174">
        <f>IF(N115="základní",J115,0)</f>
        <v>0</v>
      </c>
      <c r="BF115" s="174">
        <f>IF(N115="snížená",J115,0)</f>
        <v>0</v>
      </c>
      <c r="BG115" s="174">
        <f>IF(N115="zákl. přenesená",J115,0)</f>
        <v>0</v>
      </c>
      <c r="BH115" s="174">
        <f>IF(N115="sníž. přenesená",J115,0)</f>
        <v>0</v>
      </c>
      <c r="BI115" s="174">
        <f>IF(N115="nulová",J115,0)</f>
        <v>0</v>
      </c>
      <c r="BJ115" s="24" t="s">
        <v>85</v>
      </c>
      <c r="BK115" s="174">
        <f>ROUND(I115*H115,2)</f>
        <v>0</v>
      </c>
      <c r="BL115" s="24" t="s">
        <v>160</v>
      </c>
      <c r="BM115" s="24" t="s">
        <v>291</v>
      </c>
    </row>
    <row r="116" spans="2:65" s="1" customFormat="1" ht="24">
      <c r="B116" s="42"/>
      <c r="C116" s="64"/>
      <c r="D116" s="175" t="s">
        <v>163</v>
      </c>
      <c r="E116" s="64"/>
      <c r="F116" s="176" t="s">
        <v>292</v>
      </c>
      <c r="G116" s="64"/>
      <c r="H116" s="64"/>
      <c r="I116" s="150"/>
      <c r="J116" s="64"/>
      <c r="K116" s="64"/>
      <c r="L116" s="62"/>
      <c r="M116" s="210"/>
      <c r="N116" s="43"/>
      <c r="O116" s="43"/>
      <c r="P116" s="43"/>
      <c r="Q116" s="43"/>
      <c r="R116" s="43"/>
      <c r="S116" s="43"/>
      <c r="T116" s="79"/>
      <c r="AT116" s="24" t="s">
        <v>163</v>
      </c>
      <c r="AU116" s="24" t="s">
        <v>88</v>
      </c>
    </row>
    <row r="117" spans="2:65" s="10" customFormat="1" ht="29.85" customHeight="1">
      <c r="B117" s="194"/>
      <c r="C117" s="195"/>
      <c r="D117" s="196" t="s">
        <v>76</v>
      </c>
      <c r="E117" s="208" t="s">
        <v>293</v>
      </c>
      <c r="F117" s="208" t="s">
        <v>294</v>
      </c>
      <c r="G117" s="195"/>
      <c r="H117" s="195"/>
      <c r="I117" s="198"/>
      <c r="J117" s="209">
        <f>BK117</f>
        <v>0</v>
      </c>
      <c r="K117" s="195"/>
      <c r="L117" s="200"/>
      <c r="M117" s="201"/>
      <c r="N117" s="202"/>
      <c r="O117" s="202"/>
      <c r="P117" s="203">
        <f>SUM(P118:P124)</f>
        <v>0</v>
      </c>
      <c r="Q117" s="202"/>
      <c r="R117" s="203">
        <f>SUM(R118:R124)</f>
        <v>0</v>
      </c>
      <c r="S117" s="202"/>
      <c r="T117" s="204">
        <f>SUM(T118:T124)</f>
        <v>0</v>
      </c>
      <c r="AR117" s="205" t="s">
        <v>85</v>
      </c>
      <c r="AT117" s="206" t="s">
        <v>76</v>
      </c>
      <c r="AU117" s="206" t="s">
        <v>85</v>
      </c>
      <c r="AY117" s="205" t="s">
        <v>161</v>
      </c>
      <c r="BK117" s="207">
        <f>SUM(BK118:BK124)</f>
        <v>0</v>
      </c>
    </row>
    <row r="118" spans="2:65" s="1" customFormat="1" ht="16.5" customHeight="1">
      <c r="B118" s="42"/>
      <c r="C118" s="163" t="s">
        <v>295</v>
      </c>
      <c r="D118" s="163" t="s">
        <v>156</v>
      </c>
      <c r="E118" s="164" t="s">
        <v>296</v>
      </c>
      <c r="F118" s="165" t="s">
        <v>297</v>
      </c>
      <c r="G118" s="166" t="s">
        <v>298</v>
      </c>
      <c r="H118" s="167">
        <v>240</v>
      </c>
      <c r="I118" s="168"/>
      <c r="J118" s="169">
        <f>ROUND(I118*H118,2)</f>
        <v>0</v>
      </c>
      <c r="K118" s="165" t="s">
        <v>178</v>
      </c>
      <c r="L118" s="62"/>
      <c r="M118" s="170" t="s">
        <v>32</v>
      </c>
      <c r="N118" s="171" t="s">
        <v>48</v>
      </c>
      <c r="O118" s="43"/>
      <c r="P118" s="172">
        <f>O118*H118</f>
        <v>0</v>
      </c>
      <c r="Q118" s="172">
        <v>0</v>
      </c>
      <c r="R118" s="172">
        <f>Q118*H118</f>
        <v>0</v>
      </c>
      <c r="S118" s="172">
        <v>0</v>
      </c>
      <c r="T118" s="173">
        <f>S118*H118</f>
        <v>0</v>
      </c>
      <c r="AR118" s="24" t="s">
        <v>160</v>
      </c>
      <c r="AT118" s="24" t="s">
        <v>156</v>
      </c>
      <c r="AU118" s="24" t="s">
        <v>88</v>
      </c>
      <c r="AY118" s="24" t="s">
        <v>161</v>
      </c>
      <c r="BE118" s="174">
        <f>IF(N118="základní",J118,0)</f>
        <v>0</v>
      </c>
      <c r="BF118" s="174">
        <f>IF(N118="snížená",J118,0)</f>
        <v>0</v>
      </c>
      <c r="BG118" s="174">
        <f>IF(N118="zákl. přenesená",J118,0)</f>
        <v>0</v>
      </c>
      <c r="BH118" s="174">
        <f>IF(N118="sníž. přenesená",J118,0)</f>
        <v>0</v>
      </c>
      <c r="BI118" s="174">
        <f>IF(N118="nulová",J118,0)</f>
        <v>0</v>
      </c>
      <c r="BJ118" s="24" t="s">
        <v>85</v>
      </c>
      <c r="BK118" s="174">
        <f>ROUND(I118*H118,2)</f>
        <v>0</v>
      </c>
      <c r="BL118" s="24" t="s">
        <v>160</v>
      </c>
      <c r="BM118" s="24" t="s">
        <v>299</v>
      </c>
    </row>
    <row r="119" spans="2:65" s="11" customFormat="1" ht="12">
      <c r="B119" s="211"/>
      <c r="C119" s="212"/>
      <c r="D119" s="175" t="s">
        <v>185</v>
      </c>
      <c r="E119" s="213" t="s">
        <v>32</v>
      </c>
      <c r="F119" s="214" t="s">
        <v>300</v>
      </c>
      <c r="G119" s="212"/>
      <c r="H119" s="215">
        <v>240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185</v>
      </c>
      <c r="AU119" s="221" t="s">
        <v>88</v>
      </c>
      <c r="AV119" s="11" t="s">
        <v>88</v>
      </c>
      <c r="AW119" s="11" t="s">
        <v>41</v>
      </c>
      <c r="AX119" s="11" t="s">
        <v>85</v>
      </c>
      <c r="AY119" s="221" t="s">
        <v>161</v>
      </c>
    </row>
    <row r="120" spans="2:65" s="1" customFormat="1" ht="16.5" customHeight="1">
      <c r="B120" s="42"/>
      <c r="C120" s="163" t="s">
        <v>301</v>
      </c>
      <c r="D120" s="163" t="s">
        <v>156</v>
      </c>
      <c r="E120" s="164" t="s">
        <v>302</v>
      </c>
      <c r="F120" s="165" t="s">
        <v>303</v>
      </c>
      <c r="G120" s="166" t="s">
        <v>298</v>
      </c>
      <c r="H120" s="167">
        <v>4560</v>
      </c>
      <c r="I120" s="168"/>
      <c r="J120" s="169">
        <f>ROUND(I120*H120,2)</f>
        <v>0</v>
      </c>
      <c r="K120" s="165" t="s">
        <v>178</v>
      </c>
      <c r="L120" s="62"/>
      <c r="M120" s="170" t="s">
        <v>32</v>
      </c>
      <c r="N120" s="171" t="s">
        <v>48</v>
      </c>
      <c r="O120" s="43"/>
      <c r="P120" s="172">
        <f>O120*H120</f>
        <v>0</v>
      </c>
      <c r="Q120" s="172">
        <v>0</v>
      </c>
      <c r="R120" s="172">
        <f>Q120*H120</f>
        <v>0</v>
      </c>
      <c r="S120" s="172">
        <v>0</v>
      </c>
      <c r="T120" s="173">
        <f>S120*H120</f>
        <v>0</v>
      </c>
      <c r="AR120" s="24" t="s">
        <v>160</v>
      </c>
      <c r="AT120" s="24" t="s">
        <v>156</v>
      </c>
      <c r="AU120" s="24" t="s">
        <v>88</v>
      </c>
      <c r="AY120" s="24" t="s">
        <v>161</v>
      </c>
      <c r="BE120" s="174">
        <f>IF(N120="základní",J120,0)</f>
        <v>0</v>
      </c>
      <c r="BF120" s="174">
        <f>IF(N120="snížená",J120,0)</f>
        <v>0</v>
      </c>
      <c r="BG120" s="174">
        <f>IF(N120="zákl. přenesená",J120,0)</f>
        <v>0</v>
      </c>
      <c r="BH120" s="174">
        <f>IF(N120="sníž. přenesená",J120,0)</f>
        <v>0</v>
      </c>
      <c r="BI120" s="174">
        <f>IF(N120="nulová",J120,0)</f>
        <v>0</v>
      </c>
      <c r="BJ120" s="24" t="s">
        <v>85</v>
      </c>
      <c r="BK120" s="174">
        <f>ROUND(I120*H120,2)</f>
        <v>0</v>
      </c>
      <c r="BL120" s="24" t="s">
        <v>160</v>
      </c>
      <c r="BM120" s="24" t="s">
        <v>304</v>
      </c>
    </row>
    <row r="121" spans="2:65" s="1" customFormat="1" ht="24">
      <c r="B121" s="42"/>
      <c r="C121" s="64"/>
      <c r="D121" s="175" t="s">
        <v>163</v>
      </c>
      <c r="E121" s="64"/>
      <c r="F121" s="176" t="s">
        <v>305</v>
      </c>
      <c r="G121" s="64"/>
      <c r="H121" s="64"/>
      <c r="I121" s="150"/>
      <c r="J121" s="64"/>
      <c r="K121" s="64"/>
      <c r="L121" s="62"/>
      <c r="M121" s="210"/>
      <c r="N121" s="43"/>
      <c r="O121" s="43"/>
      <c r="P121" s="43"/>
      <c r="Q121" s="43"/>
      <c r="R121" s="43"/>
      <c r="S121" s="43"/>
      <c r="T121" s="79"/>
      <c r="AT121" s="24" t="s">
        <v>163</v>
      </c>
      <c r="AU121" s="24" t="s">
        <v>88</v>
      </c>
    </row>
    <row r="122" spans="2:65" s="11" customFormat="1" ht="12">
      <c r="B122" s="211"/>
      <c r="C122" s="212"/>
      <c r="D122" s="175" t="s">
        <v>185</v>
      </c>
      <c r="E122" s="212"/>
      <c r="F122" s="214" t="s">
        <v>306</v>
      </c>
      <c r="G122" s="212"/>
      <c r="H122" s="215">
        <v>4560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185</v>
      </c>
      <c r="AU122" s="221" t="s">
        <v>88</v>
      </c>
      <c r="AV122" s="11" t="s">
        <v>88</v>
      </c>
      <c r="AW122" s="11" t="s">
        <v>6</v>
      </c>
      <c r="AX122" s="11" t="s">
        <v>85</v>
      </c>
      <c r="AY122" s="221" t="s">
        <v>161</v>
      </c>
    </row>
    <row r="123" spans="2:65" s="1" customFormat="1" ht="16.5" customHeight="1">
      <c r="B123" s="42"/>
      <c r="C123" s="163" t="s">
        <v>10</v>
      </c>
      <c r="D123" s="163" t="s">
        <v>156</v>
      </c>
      <c r="E123" s="164" t="s">
        <v>307</v>
      </c>
      <c r="F123" s="165" t="s">
        <v>308</v>
      </c>
      <c r="G123" s="166" t="s">
        <v>298</v>
      </c>
      <c r="H123" s="167">
        <v>240</v>
      </c>
      <c r="I123" s="168"/>
      <c r="J123" s="169">
        <f>ROUND(I123*H123,2)</f>
        <v>0</v>
      </c>
      <c r="K123" s="165" t="s">
        <v>178</v>
      </c>
      <c r="L123" s="62"/>
      <c r="M123" s="170" t="s">
        <v>32</v>
      </c>
      <c r="N123" s="171" t="s">
        <v>48</v>
      </c>
      <c r="O123" s="43"/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AR123" s="24" t="s">
        <v>160</v>
      </c>
      <c r="AT123" s="24" t="s">
        <v>156</v>
      </c>
      <c r="AU123" s="24" t="s">
        <v>88</v>
      </c>
      <c r="AY123" s="24" t="s">
        <v>161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24" t="s">
        <v>85</v>
      </c>
      <c r="BK123" s="174">
        <f>ROUND(I123*H123,2)</f>
        <v>0</v>
      </c>
      <c r="BL123" s="24" t="s">
        <v>160</v>
      </c>
      <c r="BM123" s="24" t="s">
        <v>309</v>
      </c>
    </row>
    <row r="124" spans="2:65" s="1" customFormat="1" ht="24">
      <c r="B124" s="42"/>
      <c r="C124" s="64"/>
      <c r="D124" s="175" t="s">
        <v>163</v>
      </c>
      <c r="E124" s="64"/>
      <c r="F124" s="176" t="s">
        <v>310</v>
      </c>
      <c r="G124" s="64"/>
      <c r="H124" s="64"/>
      <c r="I124" s="150"/>
      <c r="J124" s="64"/>
      <c r="K124" s="64"/>
      <c r="L124" s="62"/>
      <c r="M124" s="210"/>
      <c r="N124" s="43"/>
      <c r="O124" s="43"/>
      <c r="P124" s="43"/>
      <c r="Q124" s="43"/>
      <c r="R124" s="43"/>
      <c r="S124" s="43"/>
      <c r="T124" s="79"/>
      <c r="AT124" s="24" t="s">
        <v>163</v>
      </c>
      <c r="AU124" s="24" t="s">
        <v>88</v>
      </c>
    </row>
    <row r="125" spans="2:65" s="10" customFormat="1" ht="37.35" customHeight="1">
      <c r="B125" s="194"/>
      <c r="C125" s="195"/>
      <c r="D125" s="196" t="s">
        <v>76</v>
      </c>
      <c r="E125" s="197" t="s">
        <v>219</v>
      </c>
      <c r="F125" s="197" t="s">
        <v>220</v>
      </c>
      <c r="G125" s="195"/>
      <c r="H125" s="195"/>
      <c r="I125" s="198"/>
      <c r="J125" s="199">
        <f>BK125</f>
        <v>0</v>
      </c>
      <c r="K125" s="195"/>
      <c r="L125" s="200"/>
      <c r="M125" s="201"/>
      <c r="N125" s="202"/>
      <c r="O125" s="202"/>
      <c r="P125" s="203">
        <f>P126+P129</f>
        <v>0</v>
      </c>
      <c r="Q125" s="202"/>
      <c r="R125" s="203">
        <f>R126+R129</f>
        <v>0</v>
      </c>
      <c r="S125" s="202"/>
      <c r="T125" s="204">
        <f>T126+T129</f>
        <v>0</v>
      </c>
      <c r="AR125" s="205" t="s">
        <v>203</v>
      </c>
      <c r="AT125" s="206" t="s">
        <v>76</v>
      </c>
      <c r="AU125" s="206" t="s">
        <v>77</v>
      </c>
      <c r="AY125" s="205" t="s">
        <v>161</v>
      </c>
      <c r="BK125" s="207">
        <f>BK126+BK129</f>
        <v>0</v>
      </c>
    </row>
    <row r="126" spans="2:65" s="10" customFormat="1" ht="19.95" customHeight="1">
      <c r="B126" s="194"/>
      <c r="C126" s="195"/>
      <c r="D126" s="196" t="s">
        <v>76</v>
      </c>
      <c r="E126" s="208" t="s">
        <v>311</v>
      </c>
      <c r="F126" s="208" t="s">
        <v>312</v>
      </c>
      <c r="G126" s="195"/>
      <c r="H126" s="195"/>
      <c r="I126" s="198"/>
      <c r="J126" s="209">
        <f>BK126</f>
        <v>0</v>
      </c>
      <c r="K126" s="195"/>
      <c r="L126" s="200"/>
      <c r="M126" s="201"/>
      <c r="N126" s="202"/>
      <c r="O126" s="202"/>
      <c r="P126" s="203">
        <f>SUM(P127:P128)</f>
        <v>0</v>
      </c>
      <c r="Q126" s="202"/>
      <c r="R126" s="203">
        <f>SUM(R127:R128)</f>
        <v>0</v>
      </c>
      <c r="S126" s="202"/>
      <c r="T126" s="204">
        <f>SUM(T127:T128)</f>
        <v>0</v>
      </c>
      <c r="AR126" s="205" t="s">
        <v>203</v>
      </c>
      <c r="AT126" s="206" t="s">
        <v>76</v>
      </c>
      <c r="AU126" s="206" t="s">
        <v>85</v>
      </c>
      <c r="AY126" s="205" t="s">
        <v>161</v>
      </c>
      <c r="BK126" s="207">
        <f>SUM(BK127:BK128)</f>
        <v>0</v>
      </c>
    </row>
    <row r="127" spans="2:65" s="1" customFormat="1" ht="16.5" customHeight="1">
      <c r="B127" s="42"/>
      <c r="C127" s="163" t="s">
        <v>313</v>
      </c>
      <c r="D127" s="163" t="s">
        <v>156</v>
      </c>
      <c r="E127" s="164" t="s">
        <v>314</v>
      </c>
      <c r="F127" s="165" t="s">
        <v>315</v>
      </c>
      <c r="G127" s="166" t="s">
        <v>225</v>
      </c>
      <c r="H127" s="167">
        <v>1</v>
      </c>
      <c r="I127" s="168"/>
      <c r="J127" s="169">
        <f>ROUND(I127*H127,2)</f>
        <v>0</v>
      </c>
      <c r="K127" s="165" t="s">
        <v>178</v>
      </c>
      <c r="L127" s="62"/>
      <c r="M127" s="170" t="s">
        <v>32</v>
      </c>
      <c r="N127" s="171" t="s">
        <v>48</v>
      </c>
      <c r="O127" s="43"/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AR127" s="24" t="s">
        <v>226</v>
      </c>
      <c r="AT127" s="24" t="s">
        <v>156</v>
      </c>
      <c r="AU127" s="24" t="s">
        <v>88</v>
      </c>
      <c r="AY127" s="24" t="s">
        <v>161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24" t="s">
        <v>85</v>
      </c>
      <c r="BK127" s="174">
        <f>ROUND(I127*H127,2)</f>
        <v>0</v>
      </c>
      <c r="BL127" s="24" t="s">
        <v>226</v>
      </c>
      <c r="BM127" s="24" t="s">
        <v>316</v>
      </c>
    </row>
    <row r="128" spans="2:65" s="1" customFormat="1" ht="24">
      <c r="B128" s="42"/>
      <c r="C128" s="64"/>
      <c r="D128" s="175" t="s">
        <v>163</v>
      </c>
      <c r="E128" s="64"/>
      <c r="F128" s="176" t="s">
        <v>317</v>
      </c>
      <c r="G128" s="64"/>
      <c r="H128" s="64"/>
      <c r="I128" s="150"/>
      <c r="J128" s="64"/>
      <c r="K128" s="64"/>
      <c r="L128" s="62"/>
      <c r="M128" s="210"/>
      <c r="N128" s="43"/>
      <c r="O128" s="43"/>
      <c r="P128" s="43"/>
      <c r="Q128" s="43"/>
      <c r="R128" s="43"/>
      <c r="S128" s="43"/>
      <c r="T128" s="79"/>
      <c r="AT128" s="24" t="s">
        <v>163</v>
      </c>
      <c r="AU128" s="24" t="s">
        <v>88</v>
      </c>
    </row>
    <row r="129" spans="2:65" s="10" customFormat="1" ht="29.85" customHeight="1">
      <c r="B129" s="194"/>
      <c r="C129" s="195"/>
      <c r="D129" s="196" t="s">
        <v>76</v>
      </c>
      <c r="E129" s="208" t="s">
        <v>221</v>
      </c>
      <c r="F129" s="208" t="s">
        <v>222</v>
      </c>
      <c r="G129" s="195"/>
      <c r="H129" s="195"/>
      <c r="I129" s="198"/>
      <c r="J129" s="209">
        <f>BK129</f>
        <v>0</v>
      </c>
      <c r="K129" s="195"/>
      <c r="L129" s="200"/>
      <c r="M129" s="201"/>
      <c r="N129" s="202"/>
      <c r="O129" s="202"/>
      <c r="P129" s="203">
        <f>SUM(P130:P131)</f>
        <v>0</v>
      </c>
      <c r="Q129" s="202"/>
      <c r="R129" s="203">
        <f>SUM(R130:R131)</f>
        <v>0</v>
      </c>
      <c r="S129" s="202"/>
      <c r="T129" s="204">
        <f>SUM(T130:T131)</f>
        <v>0</v>
      </c>
      <c r="AR129" s="205" t="s">
        <v>203</v>
      </c>
      <c r="AT129" s="206" t="s">
        <v>76</v>
      </c>
      <c r="AU129" s="206" t="s">
        <v>85</v>
      </c>
      <c r="AY129" s="205" t="s">
        <v>161</v>
      </c>
      <c r="BK129" s="207">
        <f>SUM(BK130:BK131)</f>
        <v>0</v>
      </c>
    </row>
    <row r="130" spans="2:65" s="1" customFormat="1" ht="16.5" customHeight="1">
      <c r="B130" s="42"/>
      <c r="C130" s="163" t="s">
        <v>318</v>
      </c>
      <c r="D130" s="163" t="s">
        <v>156</v>
      </c>
      <c r="E130" s="164" t="s">
        <v>319</v>
      </c>
      <c r="F130" s="165" t="s">
        <v>320</v>
      </c>
      <c r="G130" s="166" t="s">
        <v>225</v>
      </c>
      <c r="H130" s="167">
        <v>1</v>
      </c>
      <c r="I130" s="168"/>
      <c r="J130" s="169">
        <f>ROUND(I130*H130,2)</f>
        <v>0</v>
      </c>
      <c r="K130" s="165" t="s">
        <v>178</v>
      </c>
      <c r="L130" s="62"/>
      <c r="M130" s="170" t="s">
        <v>32</v>
      </c>
      <c r="N130" s="171" t="s">
        <v>48</v>
      </c>
      <c r="O130" s="43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AR130" s="24" t="s">
        <v>226</v>
      </c>
      <c r="AT130" s="24" t="s">
        <v>156</v>
      </c>
      <c r="AU130" s="24" t="s">
        <v>88</v>
      </c>
      <c r="AY130" s="24" t="s">
        <v>161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24" t="s">
        <v>85</v>
      </c>
      <c r="BK130" s="174">
        <f>ROUND(I130*H130,2)</f>
        <v>0</v>
      </c>
      <c r="BL130" s="24" t="s">
        <v>226</v>
      </c>
      <c r="BM130" s="24" t="s">
        <v>321</v>
      </c>
    </row>
    <row r="131" spans="2:65" s="1" customFormat="1" ht="24">
      <c r="B131" s="42"/>
      <c r="C131" s="64"/>
      <c r="D131" s="175" t="s">
        <v>163</v>
      </c>
      <c r="E131" s="64"/>
      <c r="F131" s="176" t="s">
        <v>322</v>
      </c>
      <c r="G131" s="64"/>
      <c r="H131" s="64"/>
      <c r="I131" s="150"/>
      <c r="J131" s="64"/>
      <c r="K131" s="64"/>
      <c r="L131" s="62"/>
      <c r="M131" s="177"/>
      <c r="N131" s="178"/>
      <c r="O131" s="178"/>
      <c r="P131" s="178"/>
      <c r="Q131" s="178"/>
      <c r="R131" s="178"/>
      <c r="S131" s="178"/>
      <c r="T131" s="179"/>
      <c r="AT131" s="24" t="s">
        <v>163</v>
      </c>
      <c r="AU131" s="24" t="s">
        <v>88</v>
      </c>
    </row>
    <row r="132" spans="2:65" s="1" customFormat="1" ht="6.9" customHeight="1">
      <c r="B132" s="57"/>
      <c r="C132" s="58"/>
      <c r="D132" s="58"/>
      <c r="E132" s="58"/>
      <c r="F132" s="58"/>
      <c r="G132" s="58"/>
      <c r="H132" s="58"/>
      <c r="I132" s="140"/>
      <c r="J132" s="58"/>
      <c r="K132" s="58"/>
      <c r="L132" s="62"/>
    </row>
  </sheetData>
  <sheetProtection algorithmName="SHA-512" hashValue="NxsUnvybiK5MYnclhV6IvfMlVNVz9UfzuYnlijo1HwssWoOQgEPu6nU7V9fGed4ZWKDqhMIMspino0GAya/acQ==" saltValue="aJDNDaD8LW/mYQPQ6WTVnPTVVBgdPbTC/Zz6br+d81DQo97KEDX1MoEcPoc3xHP8cSpvDtz0WakhWQrtzo7omQ==" spinCount="100000" sheet="1" objects="1" scenarios="1" formatColumns="0" formatRows="0" autoFilter="0"/>
  <autoFilter ref="C83:K131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26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2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3"/>
      <c r="C1" s="113"/>
      <c r="D1" s="114" t="s">
        <v>1</v>
      </c>
      <c r="E1" s="113"/>
      <c r="F1" s="115" t="s">
        <v>129</v>
      </c>
      <c r="G1" s="392" t="s">
        <v>130</v>
      </c>
      <c r="H1" s="392"/>
      <c r="I1" s="116"/>
      <c r="J1" s="115" t="s">
        <v>131</v>
      </c>
      <c r="K1" s="114" t="s">
        <v>132</v>
      </c>
      <c r="L1" s="115" t="s">
        <v>133</v>
      </c>
      <c r="M1" s="115"/>
      <c r="N1" s="115"/>
      <c r="O1" s="115"/>
      <c r="P1" s="115"/>
      <c r="Q1" s="115"/>
      <c r="R1" s="115"/>
      <c r="S1" s="115"/>
      <c r="T1" s="11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97</v>
      </c>
    </row>
    <row r="3" spans="1:70" ht="6.9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88</v>
      </c>
    </row>
    <row r="4" spans="1:70" ht="36.9" customHeight="1">
      <c r="B4" s="28"/>
      <c r="C4" s="29"/>
      <c r="D4" s="30" t="s">
        <v>134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III/33420 Molitorov, most ev. č. 33420-1</v>
      </c>
      <c r="F7" s="385"/>
      <c r="G7" s="385"/>
      <c r="H7" s="385"/>
      <c r="I7" s="118"/>
      <c r="J7" s="29"/>
      <c r="K7" s="31"/>
    </row>
    <row r="8" spans="1:70" s="1" customFormat="1" ht="13.2">
      <c r="B8" s="42"/>
      <c r="C8" s="43"/>
      <c r="D8" s="37" t="s">
        <v>135</v>
      </c>
      <c r="E8" s="43"/>
      <c r="F8" s="43"/>
      <c r="G8" s="43"/>
      <c r="H8" s="43"/>
      <c r="I8" s="119"/>
      <c r="J8" s="43"/>
      <c r="K8" s="46"/>
    </row>
    <row r="9" spans="1:70" s="1" customFormat="1" ht="36.9" customHeight="1">
      <c r="B9" s="42"/>
      <c r="C9" s="43"/>
      <c r="D9" s="43"/>
      <c r="E9" s="386" t="s">
        <v>323</v>
      </c>
      <c r="F9" s="387"/>
      <c r="G9" s="387"/>
      <c r="H9" s="387"/>
      <c r="I9" s="119"/>
      <c r="J9" s="43"/>
      <c r="K9" s="46"/>
    </row>
    <row r="10" spans="1:70" s="1" customFormat="1" ht="12">
      <c r="B10" s="42"/>
      <c r="C10" s="43"/>
      <c r="D10" s="43"/>
      <c r="E10" s="43"/>
      <c r="F10" s="43"/>
      <c r="G10" s="43"/>
      <c r="H10" s="43"/>
      <c r="I10" s="119"/>
      <c r="J10" s="43"/>
      <c r="K10" s="46"/>
    </row>
    <row r="11" spans="1:70" s="1" customFormat="1" ht="14.4" customHeight="1">
      <c r="B11" s="42"/>
      <c r="C11" s="43"/>
      <c r="D11" s="37" t="s">
        <v>20</v>
      </c>
      <c r="E11" s="43"/>
      <c r="F11" s="35" t="s">
        <v>98</v>
      </c>
      <c r="G11" s="43"/>
      <c r="H11" s="43"/>
      <c r="I11" s="120" t="s">
        <v>22</v>
      </c>
      <c r="J11" s="35" t="s">
        <v>23</v>
      </c>
      <c r="K11" s="46"/>
    </row>
    <row r="12" spans="1:70" s="1" customFormat="1" ht="14.4" customHeight="1">
      <c r="B12" s="42"/>
      <c r="C12" s="43"/>
      <c r="D12" s="37" t="s">
        <v>24</v>
      </c>
      <c r="E12" s="43"/>
      <c r="F12" s="35" t="s">
        <v>25</v>
      </c>
      <c r="G12" s="43"/>
      <c r="H12" s="43"/>
      <c r="I12" s="120" t="s">
        <v>26</v>
      </c>
      <c r="J12" s="121" t="str">
        <f>'Rekapitulace stavby'!AN8</f>
        <v>20. 12. 2017</v>
      </c>
      <c r="K12" s="46"/>
    </row>
    <row r="13" spans="1:70" s="1" customFormat="1" ht="21.75" customHeight="1">
      <c r="B13" s="42"/>
      <c r="C13" s="43"/>
      <c r="D13" s="43"/>
      <c r="E13" s="43"/>
      <c r="F13" s="43"/>
      <c r="G13" s="43"/>
      <c r="H13" s="43"/>
      <c r="I13" s="233" t="s">
        <v>28</v>
      </c>
      <c r="J13" s="39" t="s">
        <v>29</v>
      </c>
      <c r="K13" s="46"/>
    </row>
    <row r="14" spans="1:70" s="1" customFormat="1" ht="14.4" customHeight="1">
      <c r="B14" s="42"/>
      <c r="C14" s="43"/>
      <c r="D14" s="37" t="s">
        <v>30</v>
      </c>
      <c r="E14" s="43"/>
      <c r="F14" s="43"/>
      <c r="G14" s="43"/>
      <c r="H14" s="43"/>
      <c r="I14" s="120" t="s">
        <v>31</v>
      </c>
      <c r="J14" s="35" t="s">
        <v>32</v>
      </c>
      <c r="K14" s="46"/>
    </row>
    <row r="15" spans="1:70" s="1" customFormat="1" ht="18" customHeight="1">
      <c r="B15" s="42"/>
      <c r="C15" s="43"/>
      <c r="D15" s="43"/>
      <c r="E15" s="35" t="s">
        <v>33</v>
      </c>
      <c r="F15" s="43"/>
      <c r="G15" s="43"/>
      <c r="H15" s="43"/>
      <c r="I15" s="120" t="s">
        <v>34</v>
      </c>
      <c r="J15" s="35" t="s">
        <v>32</v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9"/>
      <c r="J16" s="43"/>
      <c r="K16" s="46"/>
    </row>
    <row r="17" spans="2:11" s="1" customFormat="1" ht="14.4" customHeight="1">
      <c r="B17" s="42"/>
      <c r="C17" s="43"/>
      <c r="D17" s="37" t="s">
        <v>35</v>
      </c>
      <c r="E17" s="43"/>
      <c r="F17" s="43"/>
      <c r="G17" s="43"/>
      <c r="H17" s="43"/>
      <c r="I17" s="120" t="s">
        <v>31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20" t="s">
        <v>34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9"/>
      <c r="J19" s="43"/>
      <c r="K19" s="46"/>
    </row>
    <row r="20" spans="2:11" s="1" customFormat="1" ht="14.4" customHeight="1">
      <c r="B20" s="42"/>
      <c r="C20" s="43"/>
      <c r="D20" s="37" t="s">
        <v>37</v>
      </c>
      <c r="E20" s="43"/>
      <c r="F20" s="43"/>
      <c r="G20" s="43"/>
      <c r="H20" s="43"/>
      <c r="I20" s="120" t="s">
        <v>31</v>
      </c>
      <c r="J20" s="35" t="s">
        <v>38</v>
      </c>
      <c r="K20" s="46"/>
    </row>
    <row r="21" spans="2:11" s="1" customFormat="1" ht="18" customHeight="1">
      <c r="B21" s="42"/>
      <c r="C21" s="43"/>
      <c r="D21" s="43"/>
      <c r="E21" s="35" t="s">
        <v>39</v>
      </c>
      <c r="F21" s="43"/>
      <c r="G21" s="43"/>
      <c r="H21" s="43"/>
      <c r="I21" s="120" t="s">
        <v>34</v>
      </c>
      <c r="J21" s="35" t="s">
        <v>40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9"/>
      <c r="J22" s="43"/>
      <c r="K22" s="46"/>
    </row>
    <row r="23" spans="2:11" s="1" customFormat="1" ht="14.4" customHeight="1">
      <c r="B23" s="42"/>
      <c r="C23" s="43"/>
      <c r="D23" s="37" t="s">
        <v>42</v>
      </c>
      <c r="E23" s="43"/>
      <c r="F23" s="43"/>
      <c r="G23" s="43"/>
      <c r="H23" s="43"/>
      <c r="I23" s="119"/>
      <c r="J23" s="43"/>
      <c r="K23" s="46"/>
    </row>
    <row r="24" spans="2:11" s="6" customFormat="1" ht="16.5" customHeight="1">
      <c r="B24" s="122"/>
      <c r="C24" s="123"/>
      <c r="D24" s="123"/>
      <c r="E24" s="353" t="s">
        <v>32</v>
      </c>
      <c r="F24" s="353"/>
      <c r="G24" s="353"/>
      <c r="H24" s="353"/>
      <c r="I24" s="124"/>
      <c r="J24" s="123"/>
      <c r="K24" s="125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9"/>
      <c r="J25" s="43"/>
      <c r="K25" s="46"/>
    </row>
    <row r="26" spans="2:11" s="1" customFormat="1" ht="6.9" customHeight="1">
      <c r="B26" s="42"/>
      <c r="C26" s="43"/>
      <c r="D26" s="86"/>
      <c r="E26" s="86"/>
      <c r="F26" s="86"/>
      <c r="G26" s="86"/>
      <c r="H26" s="86"/>
      <c r="I26" s="126"/>
      <c r="J26" s="86"/>
      <c r="K26" s="127"/>
    </row>
    <row r="27" spans="2:11" s="1" customFormat="1" ht="25.35" customHeight="1">
      <c r="B27" s="42"/>
      <c r="C27" s="43"/>
      <c r="D27" s="128" t="s">
        <v>43</v>
      </c>
      <c r="E27" s="43"/>
      <c r="F27" s="43"/>
      <c r="G27" s="43"/>
      <c r="H27" s="43"/>
      <c r="I27" s="119"/>
      <c r="J27" s="129">
        <f>ROUND(J96,2)</f>
        <v>0</v>
      </c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26"/>
      <c r="J28" s="86"/>
      <c r="K28" s="127"/>
    </row>
    <row r="29" spans="2:11" s="1" customFormat="1" ht="14.4" customHeight="1">
      <c r="B29" s="42"/>
      <c r="C29" s="43"/>
      <c r="D29" s="43"/>
      <c r="E29" s="43"/>
      <c r="F29" s="47" t="s">
        <v>45</v>
      </c>
      <c r="G29" s="43"/>
      <c r="H29" s="43"/>
      <c r="I29" s="130" t="s">
        <v>44</v>
      </c>
      <c r="J29" s="47" t="s">
        <v>46</v>
      </c>
      <c r="K29" s="46"/>
    </row>
    <row r="30" spans="2:11" s="1" customFormat="1" ht="14.4" customHeight="1">
      <c r="B30" s="42"/>
      <c r="C30" s="43"/>
      <c r="D30" s="50" t="s">
        <v>47</v>
      </c>
      <c r="E30" s="50" t="s">
        <v>48</v>
      </c>
      <c r="F30" s="131">
        <f>ROUND(SUM(BE96:BE825), 2)</f>
        <v>0</v>
      </c>
      <c r="G30" s="43"/>
      <c r="H30" s="43"/>
      <c r="I30" s="132">
        <v>0.21</v>
      </c>
      <c r="J30" s="131">
        <f>ROUND(ROUND((SUM(BE96:BE825)),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49</v>
      </c>
      <c r="F31" s="131">
        <f>ROUND(SUM(BF96:BF825), 2)</f>
        <v>0</v>
      </c>
      <c r="G31" s="43"/>
      <c r="H31" s="43"/>
      <c r="I31" s="132">
        <v>0.15</v>
      </c>
      <c r="J31" s="131">
        <f>ROUND(ROUND((SUM(BF96:BF825)),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50</v>
      </c>
      <c r="F32" s="131">
        <f>ROUND(SUM(BG96:BG825), 2)</f>
        <v>0</v>
      </c>
      <c r="G32" s="43"/>
      <c r="H32" s="43"/>
      <c r="I32" s="132">
        <v>0.21</v>
      </c>
      <c r="J32" s="131">
        <v>0</v>
      </c>
      <c r="K32" s="46"/>
    </row>
    <row r="33" spans="2:11" s="1" customFormat="1" ht="14.4" hidden="1" customHeight="1">
      <c r="B33" s="42"/>
      <c r="C33" s="43"/>
      <c r="D33" s="43"/>
      <c r="E33" s="50" t="s">
        <v>51</v>
      </c>
      <c r="F33" s="131">
        <f>ROUND(SUM(BH96:BH825), 2)</f>
        <v>0</v>
      </c>
      <c r="G33" s="43"/>
      <c r="H33" s="43"/>
      <c r="I33" s="132">
        <v>0.15</v>
      </c>
      <c r="J33" s="131">
        <v>0</v>
      </c>
      <c r="K33" s="46"/>
    </row>
    <row r="34" spans="2:11" s="1" customFormat="1" ht="14.4" hidden="1" customHeight="1">
      <c r="B34" s="42"/>
      <c r="C34" s="43"/>
      <c r="D34" s="43"/>
      <c r="E34" s="50" t="s">
        <v>52</v>
      </c>
      <c r="F34" s="131">
        <f>ROUND(SUM(BI96:BI825), 2)</f>
        <v>0</v>
      </c>
      <c r="G34" s="43"/>
      <c r="H34" s="43"/>
      <c r="I34" s="132">
        <v>0</v>
      </c>
      <c r="J34" s="131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9"/>
      <c r="J35" s="43"/>
      <c r="K35" s="46"/>
    </row>
    <row r="36" spans="2:11" s="1" customFormat="1" ht="25.35" customHeight="1">
      <c r="B36" s="42"/>
      <c r="C36" s="133"/>
      <c r="D36" s="134" t="s">
        <v>53</v>
      </c>
      <c r="E36" s="80"/>
      <c r="F36" s="80"/>
      <c r="G36" s="135" t="s">
        <v>54</v>
      </c>
      <c r="H36" s="136" t="s">
        <v>55</v>
      </c>
      <c r="I36" s="137"/>
      <c r="J36" s="138">
        <f>SUM(J27:J34)</f>
        <v>0</v>
      </c>
      <c r="K36" s="139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40"/>
      <c r="J37" s="58"/>
      <c r="K37" s="59"/>
    </row>
    <row r="41" spans="2:11" s="1" customFormat="1" ht="6.9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" customHeight="1">
      <c r="B42" s="42"/>
      <c r="C42" s="30" t="s">
        <v>137</v>
      </c>
      <c r="D42" s="43"/>
      <c r="E42" s="43"/>
      <c r="F42" s="43"/>
      <c r="G42" s="43"/>
      <c r="H42" s="43"/>
      <c r="I42" s="119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9"/>
      <c r="J43" s="43"/>
      <c r="K43" s="46"/>
    </row>
    <row r="44" spans="2:11" s="1" customFormat="1" ht="14.4" customHeight="1">
      <c r="B44" s="42"/>
      <c r="C44" s="37" t="s">
        <v>18</v>
      </c>
      <c r="D44" s="43"/>
      <c r="E44" s="43"/>
      <c r="F44" s="43"/>
      <c r="G44" s="43"/>
      <c r="H44" s="43"/>
      <c r="I44" s="119"/>
      <c r="J44" s="43"/>
      <c r="K44" s="46"/>
    </row>
    <row r="45" spans="2:11" s="1" customFormat="1" ht="16.5" customHeight="1">
      <c r="B45" s="42"/>
      <c r="C45" s="43"/>
      <c r="D45" s="43"/>
      <c r="E45" s="384" t="str">
        <f>E7</f>
        <v>III/33420 Molitorov, most ev. č. 33420-1</v>
      </c>
      <c r="F45" s="385"/>
      <c r="G45" s="385"/>
      <c r="H45" s="385"/>
      <c r="I45" s="119"/>
      <c r="J45" s="43"/>
      <c r="K45" s="46"/>
    </row>
    <row r="46" spans="2:11" s="1" customFormat="1" ht="14.4" customHeight="1">
      <c r="B46" s="42"/>
      <c r="C46" s="37" t="s">
        <v>135</v>
      </c>
      <c r="D46" s="43"/>
      <c r="E46" s="43"/>
      <c r="F46" s="43"/>
      <c r="G46" s="43"/>
      <c r="H46" s="43"/>
      <c r="I46" s="119"/>
      <c r="J46" s="43"/>
      <c r="K46" s="46"/>
    </row>
    <row r="47" spans="2:11" s="1" customFormat="1" ht="17.25" customHeight="1">
      <c r="B47" s="42"/>
      <c r="C47" s="43"/>
      <c r="D47" s="43"/>
      <c r="E47" s="386" t="str">
        <f>E9</f>
        <v>SO 201 - Most ev.č. 33420-1</v>
      </c>
      <c r="F47" s="387"/>
      <c r="G47" s="387"/>
      <c r="H47" s="387"/>
      <c r="I47" s="119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9"/>
      <c r="J48" s="43"/>
      <c r="K48" s="46"/>
    </row>
    <row r="49" spans="2:47" s="1" customFormat="1" ht="18" customHeight="1">
      <c r="B49" s="42"/>
      <c r="C49" s="37" t="s">
        <v>24</v>
      </c>
      <c r="D49" s="43"/>
      <c r="E49" s="43"/>
      <c r="F49" s="35" t="str">
        <f>F12</f>
        <v>Kouřim</v>
      </c>
      <c r="G49" s="43"/>
      <c r="H49" s="43"/>
      <c r="I49" s="120" t="s">
        <v>26</v>
      </c>
      <c r="J49" s="121" t="str">
        <f>IF(J12="","",J12)</f>
        <v>20. 12. 2017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9"/>
      <c r="J50" s="43"/>
      <c r="K50" s="46"/>
    </row>
    <row r="51" spans="2:47" s="1" customFormat="1" ht="13.2">
      <c r="B51" s="42"/>
      <c r="C51" s="37" t="s">
        <v>30</v>
      </c>
      <c r="D51" s="43"/>
      <c r="E51" s="43"/>
      <c r="F51" s="35" t="str">
        <f>E15</f>
        <v>Středočeský kraj</v>
      </c>
      <c r="G51" s="43"/>
      <c r="H51" s="43"/>
      <c r="I51" s="120" t="s">
        <v>37</v>
      </c>
      <c r="J51" s="353" t="str">
        <f>E21</f>
        <v>VPÚ DECO PRAHA  a.s.</v>
      </c>
      <c r="K51" s="46"/>
    </row>
    <row r="52" spans="2:47" s="1" customFormat="1" ht="14.4" customHeight="1">
      <c r="B52" s="42"/>
      <c r="C52" s="37" t="s">
        <v>35</v>
      </c>
      <c r="D52" s="43"/>
      <c r="E52" s="43"/>
      <c r="F52" s="35" t="str">
        <f>IF(E18="","",E18)</f>
        <v/>
      </c>
      <c r="G52" s="43"/>
      <c r="H52" s="43"/>
      <c r="I52" s="119"/>
      <c r="J52" s="388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9"/>
      <c r="J53" s="43"/>
      <c r="K53" s="46"/>
    </row>
    <row r="54" spans="2:47" s="1" customFormat="1" ht="29.25" customHeight="1">
      <c r="B54" s="42"/>
      <c r="C54" s="145" t="s">
        <v>138</v>
      </c>
      <c r="D54" s="133"/>
      <c r="E54" s="133"/>
      <c r="F54" s="133"/>
      <c r="G54" s="133"/>
      <c r="H54" s="133"/>
      <c r="I54" s="146"/>
      <c r="J54" s="147" t="s">
        <v>139</v>
      </c>
      <c r="K54" s="148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9"/>
      <c r="J55" s="43"/>
      <c r="K55" s="46"/>
    </row>
    <row r="56" spans="2:47" s="1" customFormat="1" ht="29.25" customHeight="1">
      <c r="B56" s="42"/>
      <c r="C56" s="149" t="s">
        <v>140</v>
      </c>
      <c r="D56" s="43"/>
      <c r="E56" s="43"/>
      <c r="F56" s="43"/>
      <c r="G56" s="43"/>
      <c r="H56" s="43"/>
      <c r="I56" s="119"/>
      <c r="J56" s="129">
        <f>J96</f>
        <v>0</v>
      </c>
      <c r="K56" s="46"/>
      <c r="AU56" s="24" t="s">
        <v>141</v>
      </c>
    </row>
    <row r="57" spans="2:47" s="8" customFormat="1" ht="24.9" customHeight="1">
      <c r="B57" s="180"/>
      <c r="C57" s="181"/>
      <c r="D57" s="182" t="s">
        <v>167</v>
      </c>
      <c r="E57" s="183"/>
      <c r="F57" s="183"/>
      <c r="G57" s="183"/>
      <c r="H57" s="183"/>
      <c r="I57" s="184"/>
      <c r="J57" s="185">
        <f>J97</f>
        <v>0</v>
      </c>
      <c r="K57" s="186"/>
    </row>
    <row r="58" spans="2:47" s="9" customFormat="1" ht="19.95" customHeight="1">
      <c r="B58" s="187"/>
      <c r="C58" s="188"/>
      <c r="D58" s="189" t="s">
        <v>230</v>
      </c>
      <c r="E58" s="190"/>
      <c r="F58" s="190"/>
      <c r="G58" s="190"/>
      <c r="H58" s="190"/>
      <c r="I58" s="191"/>
      <c r="J58" s="192">
        <f>J98</f>
        <v>0</v>
      </c>
      <c r="K58" s="193"/>
    </row>
    <row r="59" spans="2:47" s="9" customFormat="1" ht="19.95" customHeight="1">
      <c r="B59" s="187"/>
      <c r="C59" s="188"/>
      <c r="D59" s="189" t="s">
        <v>324</v>
      </c>
      <c r="E59" s="190"/>
      <c r="F59" s="190"/>
      <c r="G59" s="190"/>
      <c r="H59" s="190"/>
      <c r="I59" s="191"/>
      <c r="J59" s="192">
        <f>J243</f>
        <v>0</v>
      </c>
      <c r="K59" s="193"/>
    </row>
    <row r="60" spans="2:47" s="9" customFormat="1" ht="19.95" customHeight="1">
      <c r="B60" s="187"/>
      <c r="C60" s="188"/>
      <c r="D60" s="189" t="s">
        <v>325</v>
      </c>
      <c r="E60" s="190"/>
      <c r="F60" s="190"/>
      <c r="G60" s="190"/>
      <c r="H60" s="190"/>
      <c r="I60" s="191"/>
      <c r="J60" s="192">
        <f>J291</f>
        <v>0</v>
      </c>
      <c r="K60" s="193"/>
    </row>
    <row r="61" spans="2:47" s="9" customFormat="1" ht="19.95" customHeight="1">
      <c r="B61" s="187"/>
      <c r="C61" s="188"/>
      <c r="D61" s="189" t="s">
        <v>326</v>
      </c>
      <c r="E61" s="190"/>
      <c r="F61" s="190"/>
      <c r="G61" s="190"/>
      <c r="H61" s="190"/>
      <c r="I61" s="191"/>
      <c r="J61" s="192">
        <f>J393</f>
        <v>0</v>
      </c>
      <c r="K61" s="193"/>
    </row>
    <row r="62" spans="2:47" s="9" customFormat="1" ht="19.95" customHeight="1">
      <c r="B62" s="187"/>
      <c r="C62" s="188"/>
      <c r="D62" s="189" t="s">
        <v>231</v>
      </c>
      <c r="E62" s="190"/>
      <c r="F62" s="190"/>
      <c r="G62" s="190"/>
      <c r="H62" s="190"/>
      <c r="I62" s="191"/>
      <c r="J62" s="192">
        <f>J462</f>
        <v>0</v>
      </c>
      <c r="K62" s="193"/>
    </row>
    <row r="63" spans="2:47" s="9" customFormat="1" ht="19.95" customHeight="1">
      <c r="B63" s="187"/>
      <c r="C63" s="188"/>
      <c r="D63" s="189" t="s">
        <v>327</v>
      </c>
      <c r="E63" s="190"/>
      <c r="F63" s="190"/>
      <c r="G63" s="190"/>
      <c r="H63" s="190"/>
      <c r="I63" s="191"/>
      <c r="J63" s="192">
        <f>J520</f>
        <v>0</v>
      </c>
      <c r="K63" s="193"/>
    </row>
    <row r="64" spans="2:47" s="9" customFormat="1" ht="19.95" customHeight="1">
      <c r="B64" s="187"/>
      <c r="C64" s="188"/>
      <c r="D64" s="189" t="s">
        <v>328</v>
      </c>
      <c r="E64" s="190"/>
      <c r="F64" s="190"/>
      <c r="G64" s="190"/>
      <c r="H64" s="190"/>
      <c r="I64" s="191"/>
      <c r="J64" s="192">
        <f>J549</f>
        <v>0</v>
      </c>
      <c r="K64" s="193"/>
    </row>
    <row r="65" spans="2:11" s="9" customFormat="1" ht="19.95" customHeight="1">
      <c r="B65" s="187"/>
      <c r="C65" s="188"/>
      <c r="D65" s="189" t="s">
        <v>168</v>
      </c>
      <c r="E65" s="190"/>
      <c r="F65" s="190"/>
      <c r="G65" s="190"/>
      <c r="H65" s="190"/>
      <c r="I65" s="191"/>
      <c r="J65" s="192">
        <f>J570</f>
        <v>0</v>
      </c>
      <c r="K65" s="193"/>
    </row>
    <row r="66" spans="2:11" s="9" customFormat="1" ht="19.95" customHeight="1">
      <c r="B66" s="187"/>
      <c r="C66" s="188"/>
      <c r="D66" s="189" t="s">
        <v>232</v>
      </c>
      <c r="E66" s="190"/>
      <c r="F66" s="190"/>
      <c r="G66" s="190"/>
      <c r="H66" s="190"/>
      <c r="I66" s="191"/>
      <c r="J66" s="192">
        <f>J675</f>
        <v>0</v>
      </c>
      <c r="K66" s="193"/>
    </row>
    <row r="67" spans="2:11" s="9" customFormat="1" ht="19.95" customHeight="1">
      <c r="B67" s="187"/>
      <c r="C67" s="188"/>
      <c r="D67" s="189" t="s">
        <v>329</v>
      </c>
      <c r="E67" s="190"/>
      <c r="F67" s="190"/>
      <c r="G67" s="190"/>
      <c r="H67" s="190"/>
      <c r="I67" s="191"/>
      <c r="J67" s="192">
        <f>J706</f>
        <v>0</v>
      </c>
      <c r="K67" s="193"/>
    </row>
    <row r="68" spans="2:11" s="8" customFormat="1" ht="24.9" customHeight="1">
      <c r="B68" s="180"/>
      <c r="C68" s="181"/>
      <c r="D68" s="182" t="s">
        <v>330</v>
      </c>
      <c r="E68" s="183"/>
      <c r="F68" s="183"/>
      <c r="G68" s="183"/>
      <c r="H68" s="183"/>
      <c r="I68" s="184"/>
      <c r="J68" s="185">
        <f>J708</f>
        <v>0</v>
      </c>
      <c r="K68" s="186"/>
    </row>
    <row r="69" spans="2:11" s="9" customFormat="1" ht="19.95" customHeight="1">
      <c r="B69" s="187"/>
      <c r="C69" s="188"/>
      <c r="D69" s="189" t="s">
        <v>331</v>
      </c>
      <c r="E69" s="190"/>
      <c r="F69" s="190"/>
      <c r="G69" s="190"/>
      <c r="H69" s="190"/>
      <c r="I69" s="191"/>
      <c r="J69" s="192">
        <f>J709</f>
        <v>0</v>
      </c>
      <c r="K69" s="193"/>
    </row>
    <row r="70" spans="2:11" s="8" customFormat="1" ht="24.9" customHeight="1">
      <c r="B70" s="180"/>
      <c r="C70" s="181"/>
      <c r="D70" s="182" t="s">
        <v>169</v>
      </c>
      <c r="E70" s="183"/>
      <c r="F70" s="183"/>
      <c r="G70" s="183"/>
      <c r="H70" s="183"/>
      <c r="I70" s="184"/>
      <c r="J70" s="185">
        <f>J799</f>
        <v>0</v>
      </c>
      <c r="K70" s="186"/>
    </row>
    <row r="71" spans="2:11" s="9" customFormat="1" ht="19.95" customHeight="1">
      <c r="B71" s="187"/>
      <c r="C71" s="188"/>
      <c r="D71" s="189" t="s">
        <v>332</v>
      </c>
      <c r="E71" s="190"/>
      <c r="F71" s="190"/>
      <c r="G71" s="190"/>
      <c r="H71" s="190"/>
      <c r="I71" s="191"/>
      <c r="J71" s="192">
        <f>J800</f>
        <v>0</v>
      </c>
      <c r="K71" s="193"/>
    </row>
    <row r="72" spans="2:11" s="9" customFormat="1" ht="19.95" customHeight="1">
      <c r="B72" s="187"/>
      <c r="C72" s="188"/>
      <c r="D72" s="189" t="s">
        <v>233</v>
      </c>
      <c r="E72" s="190"/>
      <c r="F72" s="190"/>
      <c r="G72" s="190"/>
      <c r="H72" s="190"/>
      <c r="I72" s="191"/>
      <c r="J72" s="192">
        <f>J812</f>
        <v>0</v>
      </c>
      <c r="K72" s="193"/>
    </row>
    <row r="73" spans="2:11" s="9" customFormat="1" ht="19.95" customHeight="1">
      <c r="B73" s="187"/>
      <c r="C73" s="188"/>
      <c r="D73" s="189" t="s">
        <v>333</v>
      </c>
      <c r="E73" s="190"/>
      <c r="F73" s="190"/>
      <c r="G73" s="190"/>
      <c r="H73" s="190"/>
      <c r="I73" s="191"/>
      <c r="J73" s="192">
        <f>J816</f>
        <v>0</v>
      </c>
      <c r="K73" s="193"/>
    </row>
    <row r="74" spans="2:11" s="9" customFormat="1" ht="19.95" customHeight="1">
      <c r="B74" s="187"/>
      <c r="C74" s="188"/>
      <c r="D74" s="189" t="s">
        <v>334</v>
      </c>
      <c r="E74" s="190"/>
      <c r="F74" s="190"/>
      <c r="G74" s="190"/>
      <c r="H74" s="190"/>
      <c r="I74" s="191"/>
      <c r="J74" s="192">
        <f>J819</f>
        <v>0</v>
      </c>
      <c r="K74" s="193"/>
    </row>
    <row r="75" spans="2:11" s="9" customFormat="1" ht="19.95" customHeight="1">
      <c r="B75" s="187"/>
      <c r="C75" s="188"/>
      <c r="D75" s="189" t="s">
        <v>335</v>
      </c>
      <c r="E75" s="190"/>
      <c r="F75" s="190"/>
      <c r="G75" s="190"/>
      <c r="H75" s="190"/>
      <c r="I75" s="191"/>
      <c r="J75" s="192">
        <f>J822</f>
        <v>0</v>
      </c>
      <c r="K75" s="193"/>
    </row>
    <row r="76" spans="2:11" s="9" customFormat="1" ht="19.95" customHeight="1">
      <c r="B76" s="187"/>
      <c r="C76" s="188"/>
      <c r="D76" s="189" t="s">
        <v>336</v>
      </c>
      <c r="E76" s="190"/>
      <c r="F76" s="190"/>
      <c r="G76" s="190"/>
      <c r="H76" s="190"/>
      <c r="I76" s="191"/>
      <c r="J76" s="192">
        <f>J824</f>
        <v>0</v>
      </c>
      <c r="K76" s="193"/>
    </row>
    <row r="77" spans="2:11" s="1" customFormat="1" ht="21.75" customHeight="1">
      <c r="B77" s="42"/>
      <c r="C77" s="43"/>
      <c r="D77" s="43"/>
      <c r="E77" s="43"/>
      <c r="F77" s="43"/>
      <c r="G77" s="43"/>
      <c r="H77" s="43"/>
      <c r="I77" s="119"/>
      <c r="J77" s="43"/>
      <c r="K77" s="46"/>
    </row>
    <row r="78" spans="2:11" s="1" customFormat="1" ht="6.9" customHeight="1">
      <c r="B78" s="57"/>
      <c r="C78" s="58"/>
      <c r="D78" s="58"/>
      <c r="E78" s="58"/>
      <c r="F78" s="58"/>
      <c r="G78" s="58"/>
      <c r="H78" s="58"/>
      <c r="I78" s="140"/>
      <c r="J78" s="58"/>
      <c r="K78" s="59"/>
    </row>
    <row r="82" spans="2:63" s="1" customFormat="1" ht="6.9" customHeight="1">
      <c r="B82" s="60"/>
      <c r="C82" s="61"/>
      <c r="D82" s="61"/>
      <c r="E82" s="61"/>
      <c r="F82" s="61"/>
      <c r="G82" s="61"/>
      <c r="H82" s="61"/>
      <c r="I82" s="143"/>
      <c r="J82" s="61"/>
      <c r="K82" s="61"/>
      <c r="L82" s="62"/>
    </row>
    <row r="83" spans="2:63" s="1" customFormat="1" ht="36.9" customHeight="1">
      <c r="B83" s="42"/>
      <c r="C83" s="63" t="s">
        <v>142</v>
      </c>
      <c r="D83" s="64"/>
      <c r="E83" s="64"/>
      <c r="F83" s="64"/>
      <c r="G83" s="64"/>
      <c r="H83" s="64"/>
      <c r="I83" s="150"/>
      <c r="J83" s="64"/>
      <c r="K83" s="64"/>
      <c r="L83" s="62"/>
    </row>
    <row r="84" spans="2:63" s="1" customFormat="1" ht="6.9" customHeight="1">
      <c r="B84" s="42"/>
      <c r="C84" s="64"/>
      <c r="D84" s="64"/>
      <c r="E84" s="64"/>
      <c r="F84" s="64"/>
      <c r="G84" s="64"/>
      <c r="H84" s="64"/>
      <c r="I84" s="150"/>
      <c r="J84" s="64"/>
      <c r="K84" s="64"/>
      <c r="L84" s="62"/>
    </row>
    <row r="85" spans="2:63" s="1" customFormat="1" ht="14.4" customHeight="1">
      <c r="B85" s="42"/>
      <c r="C85" s="66" t="s">
        <v>18</v>
      </c>
      <c r="D85" s="64"/>
      <c r="E85" s="64"/>
      <c r="F85" s="64"/>
      <c r="G85" s="64"/>
      <c r="H85" s="64"/>
      <c r="I85" s="150"/>
      <c r="J85" s="64"/>
      <c r="K85" s="64"/>
      <c r="L85" s="62"/>
    </row>
    <row r="86" spans="2:63" s="1" customFormat="1" ht="16.5" customHeight="1">
      <c r="B86" s="42"/>
      <c r="C86" s="64"/>
      <c r="D86" s="64"/>
      <c r="E86" s="389" t="str">
        <f>E7</f>
        <v>III/33420 Molitorov, most ev. č. 33420-1</v>
      </c>
      <c r="F86" s="390"/>
      <c r="G86" s="390"/>
      <c r="H86" s="390"/>
      <c r="I86" s="150"/>
      <c r="J86" s="64"/>
      <c r="K86" s="64"/>
      <c r="L86" s="62"/>
    </row>
    <row r="87" spans="2:63" s="1" customFormat="1" ht="14.4" customHeight="1">
      <c r="B87" s="42"/>
      <c r="C87" s="66" t="s">
        <v>135</v>
      </c>
      <c r="D87" s="64"/>
      <c r="E87" s="64"/>
      <c r="F87" s="64"/>
      <c r="G87" s="64"/>
      <c r="H87" s="64"/>
      <c r="I87" s="150"/>
      <c r="J87" s="64"/>
      <c r="K87" s="64"/>
      <c r="L87" s="62"/>
    </row>
    <row r="88" spans="2:63" s="1" customFormat="1" ht="17.25" customHeight="1">
      <c r="B88" s="42"/>
      <c r="C88" s="64"/>
      <c r="D88" s="64"/>
      <c r="E88" s="364" t="str">
        <f>E9</f>
        <v>SO 201 - Most ev.č. 33420-1</v>
      </c>
      <c r="F88" s="391"/>
      <c r="G88" s="391"/>
      <c r="H88" s="391"/>
      <c r="I88" s="150"/>
      <c r="J88" s="64"/>
      <c r="K88" s="64"/>
      <c r="L88" s="62"/>
    </row>
    <row r="89" spans="2:63" s="1" customFormat="1" ht="6.9" customHeight="1">
      <c r="B89" s="42"/>
      <c r="C89" s="64"/>
      <c r="D89" s="64"/>
      <c r="E89" s="64"/>
      <c r="F89" s="64"/>
      <c r="G89" s="64"/>
      <c r="H89" s="64"/>
      <c r="I89" s="150"/>
      <c r="J89" s="64"/>
      <c r="K89" s="64"/>
      <c r="L89" s="62"/>
    </row>
    <row r="90" spans="2:63" s="1" customFormat="1" ht="18" customHeight="1">
      <c r="B90" s="42"/>
      <c r="C90" s="66" t="s">
        <v>24</v>
      </c>
      <c r="D90" s="64"/>
      <c r="E90" s="64"/>
      <c r="F90" s="151" t="str">
        <f>F12</f>
        <v>Kouřim</v>
      </c>
      <c r="G90" s="64"/>
      <c r="H90" s="64"/>
      <c r="I90" s="152" t="s">
        <v>26</v>
      </c>
      <c r="J90" s="74" t="str">
        <f>IF(J12="","",J12)</f>
        <v>20. 12. 2017</v>
      </c>
      <c r="K90" s="64"/>
      <c r="L90" s="62"/>
    </row>
    <row r="91" spans="2:63" s="1" customFormat="1" ht="6.9" customHeight="1">
      <c r="B91" s="42"/>
      <c r="C91" s="64"/>
      <c r="D91" s="64"/>
      <c r="E91" s="64"/>
      <c r="F91" s="64"/>
      <c r="G91" s="64"/>
      <c r="H91" s="64"/>
      <c r="I91" s="150"/>
      <c r="J91" s="64"/>
      <c r="K91" s="64"/>
      <c r="L91" s="62"/>
    </row>
    <row r="92" spans="2:63" s="1" customFormat="1" ht="13.2">
      <c r="B92" s="42"/>
      <c r="C92" s="66" t="s">
        <v>30</v>
      </c>
      <c r="D92" s="64"/>
      <c r="E92" s="64"/>
      <c r="F92" s="151" t="str">
        <f>E15</f>
        <v>Středočeský kraj</v>
      </c>
      <c r="G92" s="64"/>
      <c r="H92" s="64"/>
      <c r="I92" s="152" t="s">
        <v>37</v>
      </c>
      <c r="J92" s="151" t="str">
        <f>E21</f>
        <v>VPÚ DECO PRAHA  a.s.</v>
      </c>
      <c r="K92" s="64"/>
      <c r="L92" s="62"/>
    </row>
    <row r="93" spans="2:63" s="1" customFormat="1" ht="14.4" customHeight="1">
      <c r="B93" s="42"/>
      <c r="C93" s="66" t="s">
        <v>35</v>
      </c>
      <c r="D93" s="64"/>
      <c r="E93" s="64"/>
      <c r="F93" s="151" t="str">
        <f>IF(E18="","",E18)</f>
        <v/>
      </c>
      <c r="G93" s="64"/>
      <c r="H93" s="64"/>
      <c r="I93" s="150"/>
      <c r="J93" s="64"/>
      <c r="K93" s="64"/>
      <c r="L93" s="62"/>
    </row>
    <row r="94" spans="2:63" s="1" customFormat="1" ht="10.35" customHeight="1">
      <c r="B94" s="42"/>
      <c r="C94" s="64"/>
      <c r="D94" s="64"/>
      <c r="E94" s="64"/>
      <c r="F94" s="64"/>
      <c r="G94" s="64"/>
      <c r="H94" s="64"/>
      <c r="I94" s="150"/>
      <c r="J94" s="64"/>
      <c r="K94" s="64"/>
      <c r="L94" s="62"/>
    </row>
    <row r="95" spans="2:63" s="7" customFormat="1" ht="29.25" customHeight="1">
      <c r="B95" s="153"/>
      <c r="C95" s="154" t="s">
        <v>143</v>
      </c>
      <c r="D95" s="155" t="s">
        <v>62</v>
      </c>
      <c r="E95" s="155" t="s">
        <v>58</v>
      </c>
      <c r="F95" s="155" t="s">
        <v>144</v>
      </c>
      <c r="G95" s="155" t="s">
        <v>145</v>
      </c>
      <c r="H95" s="155" t="s">
        <v>146</v>
      </c>
      <c r="I95" s="156" t="s">
        <v>147</v>
      </c>
      <c r="J95" s="155" t="s">
        <v>139</v>
      </c>
      <c r="K95" s="157" t="s">
        <v>148</v>
      </c>
      <c r="L95" s="158"/>
      <c r="M95" s="82" t="s">
        <v>149</v>
      </c>
      <c r="N95" s="83" t="s">
        <v>47</v>
      </c>
      <c r="O95" s="83" t="s">
        <v>150</v>
      </c>
      <c r="P95" s="83" t="s">
        <v>151</v>
      </c>
      <c r="Q95" s="83" t="s">
        <v>152</v>
      </c>
      <c r="R95" s="83" t="s">
        <v>153</v>
      </c>
      <c r="S95" s="83" t="s">
        <v>154</v>
      </c>
      <c r="T95" s="84" t="s">
        <v>155</v>
      </c>
    </row>
    <row r="96" spans="2:63" s="1" customFormat="1" ht="29.25" customHeight="1">
      <c r="B96" s="42"/>
      <c r="C96" s="88" t="s">
        <v>140</v>
      </c>
      <c r="D96" s="64"/>
      <c r="E96" s="64"/>
      <c r="F96" s="64"/>
      <c r="G96" s="64"/>
      <c r="H96" s="64"/>
      <c r="I96" s="150"/>
      <c r="J96" s="159">
        <f>BK96</f>
        <v>0</v>
      </c>
      <c r="K96" s="64"/>
      <c r="L96" s="62"/>
      <c r="M96" s="85"/>
      <c r="N96" s="86"/>
      <c r="O96" s="86"/>
      <c r="P96" s="160">
        <f>P97+P708+P799</f>
        <v>0</v>
      </c>
      <c r="Q96" s="86"/>
      <c r="R96" s="160">
        <f>R97+R708+R799</f>
        <v>312.63222720000005</v>
      </c>
      <c r="S96" s="86"/>
      <c r="T96" s="161">
        <f>T97+T708+T799</f>
        <v>773.87594999999999</v>
      </c>
      <c r="AT96" s="24" t="s">
        <v>76</v>
      </c>
      <c r="AU96" s="24" t="s">
        <v>141</v>
      </c>
      <c r="BK96" s="162">
        <f>BK97+BK708+BK799</f>
        <v>0</v>
      </c>
    </row>
    <row r="97" spans="2:65" s="10" customFormat="1" ht="37.35" customHeight="1">
      <c r="B97" s="194"/>
      <c r="C97" s="195"/>
      <c r="D97" s="196" t="s">
        <v>76</v>
      </c>
      <c r="E97" s="197" t="s">
        <v>171</v>
      </c>
      <c r="F97" s="197" t="s">
        <v>172</v>
      </c>
      <c r="G97" s="195"/>
      <c r="H97" s="195"/>
      <c r="I97" s="198"/>
      <c r="J97" s="199">
        <f>BK97</f>
        <v>0</v>
      </c>
      <c r="K97" s="195"/>
      <c r="L97" s="200"/>
      <c r="M97" s="201"/>
      <c r="N97" s="202"/>
      <c r="O97" s="202"/>
      <c r="P97" s="203">
        <f>P98+P243+P291+P393+P462+P520+P549+P570+P675+P706</f>
        <v>0</v>
      </c>
      <c r="Q97" s="202"/>
      <c r="R97" s="203">
        <f>R98+R243+R291+R393+R462+R520+R549+R570+R675+R706</f>
        <v>311.44364490000004</v>
      </c>
      <c r="S97" s="202"/>
      <c r="T97" s="204">
        <f>T98+T243+T291+T393+T462+T520+T549+T570+T675+T706</f>
        <v>773.87594999999999</v>
      </c>
      <c r="AR97" s="205" t="s">
        <v>85</v>
      </c>
      <c r="AT97" s="206" t="s">
        <v>76</v>
      </c>
      <c r="AU97" s="206" t="s">
        <v>77</v>
      </c>
      <c r="AY97" s="205" t="s">
        <v>161</v>
      </c>
      <c r="BK97" s="207">
        <f>BK98+BK243+BK291+BK393+BK462+BK520+BK549+BK570+BK675+BK706</f>
        <v>0</v>
      </c>
    </row>
    <row r="98" spans="2:65" s="10" customFormat="1" ht="19.95" customHeight="1">
      <c r="B98" s="194"/>
      <c r="C98" s="195"/>
      <c r="D98" s="196" t="s">
        <v>76</v>
      </c>
      <c r="E98" s="208" t="s">
        <v>85</v>
      </c>
      <c r="F98" s="208" t="s">
        <v>234</v>
      </c>
      <c r="G98" s="195"/>
      <c r="H98" s="195"/>
      <c r="I98" s="198"/>
      <c r="J98" s="209">
        <f>BK98</f>
        <v>0</v>
      </c>
      <c r="K98" s="195"/>
      <c r="L98" s="200"/>
      <c r="M98" s="201"/>
      <c r="N98" s="202"/>
      <c r="O98" s="202"/>
      <c r="P98" s="203">
        <f>SUM(P99:P242)</f>
        <v>0</v>
      </c>
      <c r="Q98" s="202"/>
      <c r="R98" s="203">
        <f>SUM(R99:R242)</f>
        <v>44.648183499999995</v>
      </c>
      <c r="S98" s="202"/>
      <c r="T98" s="204">
        <f>SUM(T99:T242)</f>
        <v>582.11320000000001</v>
      </c>
      <c r="AR98" s="205" t="s">
        <v>85</v>
      </c>
      <c r="AT98" s="206" t="s">
        <v>76</v>
      </c>
      <c r="AU98" s="206" t="s">
        <v>85</v>
      </c>
      <c r="AY98" s="205" t="s">
        <v>161</v>
      </c>
      <c r="BK98" s="207">
        <f>SUM(BK99:BK242)</f>
        <v>0</v>
      </c>
    </row>
    <row r="99" spans="2:65" s="1" customFormat="1" ht="25.5" customHeight="1">
      <c r="B99" s="42"/>
      <c r="C99" s="163" t="s">
        <v>85</v>
      </c>
      <c r="D99" s="163" t="s">
        <v>156</v>
      </c>
      <c r="E99" s="164" t="s">
        <v>337</v>
      </c>
      <c r="F99" s="165" t="s">
        <v>338</v>
      </c>
      <c r="G99" s="166" t="s">
        <v>237</v>
      </c>
      <c r="H99" s="167">
        <v>60.9</v>
      </c>
      <c r="I99" s="168"/>
      <c r="J99" s="169">
        <f>ROUND(I99*H99,2)</f>
        <v>0</v>
      </c>
      <c r="K99" s="165" t="s">
        <v>178</v>
      </c>
      <c r="L99" s="62"/>
      <c r="M99" s="170" t="s">
        <v>32</v>
      </c>
      <c r="N99" s="171" t="s">
        <v>48</v>
      </c>
      <c r="O99" s="43"/>
      <c r="P99" s="172">
        <f>O99*H99</f>
        <v>0</v>
      </c>
      <c r="Q99" s="172">
        <v>0</v>
      </c>
      <c r="R99" s="172">
        <f>Q99*H99</f>
        <v>0</v>
      </c>
      <c r="S99" s="172">
        <v>0</v>
      </c>
      <c r="T99" s="173">
        <f>S99*H99</f>
        <v>0</v>
      </c>
      <c r="AR99" s="24" t="s">
        <v>160</v>
      </c>
      <c r="AT99" s="24" t="s">
        <v>156</v>
      </c>
      <c r="AU99" s="24" t="s">
        <v>88</v>
      </c>
      <c r="AY99" s="24" t="s">
        <v>161</v>
      </c>
      <c r="BE99" s="174">
        <f>IF(N99="základní",J99,0)</f>
        <v>0</v>
      </c>
      <c r="BF99" s="174">
        <f>IF(N99="snížená",J99,0)</f>
        <v>0</v>
      </c>
      <c r="BG99" s="174">
        <f>IF(N99="zákl. přenesená",J99,0)</f>
        <v>0</v>
      </c>
      <c r="BH99" s="174">
        <f>IF(N99="sníž. přenesená",J99,0)</f>
        <v>0</v>
      </c>
      <c r="BI99" s="174">
        <f>IF(N99="nulová",J99,0)</f>
        <v>0</v>
      </c>
      <c r="BJ99" s="24" t="s">
        <v>85</v>
      </c>
      <c r="BK99" s="174">
        <f>ROUND(I99*H99,2)</f>
        <v>0</v>
      </c>
      <c r="BL99" s="24" t="s">
        <v>160</v>
      </c>
      <c r="BM99" s="24" t="s">
        <v>339</v>
      </c>
    </row>
    <row r="100" spans="2:65" s="1" customFormat="1" ht="48">
      <c r="B100" s="42"/>
      <c r="C100" s="64"/>
      <c r="D100" s="175" t="s">
        <v>163</v>
      </c>
      <c r="E100" s="64"/>
      <c r="F100" s="176" t="s">
        <v>340</v>
      </c>
      <c r="G100" s="64"/>
      <c r="H100" s="64"/>
      <c r="I100" s="150"/>
      <c r="J100" s="64"/>
      <c r="K100" s="64"/>
      <c r="L100" s="62"/>
      <c r="M100" s="210"/>
      <c r="N100" s="43"/>
      <c r="O100" s="43"/>
      <c r="P100" s="43"/>
      <c r="Q100" s="43"/>
      <c r="R100" s="43"/>
      <c r="S100" s="43"/>
      <c r="T100" s="79"/>
      <c r="AT100" s="24" t="s">
        <v>163</v>
      </c>
      <c r="AU100" s="24" t="s">
        <v>88</v>
      </c>
    </row>
    <row r="101" spans="2:65" s="11" customFormat="1" ht="12">
      <c r="B101" s="211"/>
      <c r="C101" s="212"/>
      <c r="D101" s="175" t="s">
        <v>185</v>
      </c>
      <c r="E101" s="213" t="s">
        <v>32</v>
      </c>
      <c r="F101" s="214" t="s">
        <v>341</v>
      </c>
      <c r="G101" s="212"/>
      <c r="H101" s="215">
        <v>60.9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185</v>
      </c>
      <c r="AU101" s="221" t="s">
        <v>88</v>
      </c>
      <c r="AV101" s="11" t="s">
        <v>88</v>
      </c>
      <c r="AW101" s="11" t="s">
        <v>41</v>
      </c>
      <c r="AX101" s="11" t="s">
        <v>85</v>
      </c>
      <c r="AY101" s="221" t="s">
        <v>161</v>
      </c>
    </row>
    <row r="102" spans="2:65" s="1" customFormat="1" ht="16.5" customHeight="1">
      <c r="B102" s="42"/>
      <c r="C102" s="163" t="s">
        <v>88</v>
      </c>
      <c r="D102" s="163" t="s">
        <v>156</v>
      </c>
      <c r="E102" s="164" t="s">
        <v>342</v>
      </c>
      <c r="F102" s="165" t="s">
        <v>343</v>
      </c>
      <c r="G102" s="166" t="s">
        <v>237</v>
      </c>
      <c r="H102" s="167">
        <v>488.35</v>
      </c>
      <c r="I102" s="168"/>
      <c r="J102" s="169">
        <f>ROUND(I102*H102,2)</f>
        <v>0</v>
      </c>
      <c r="K102" s="165" t="s">
        <v>178</v>
      </c>
      <c r="L102" s="62"/>
      <c r="M102" s="170" t="s">
        <v>32</v>
      </c>
      <c r="N102" s="171" t="s">
        <v>48</v>
      </c>
      <c r="O102" s="43"/>
      <c r="P102" s="172">
        <f>O102*H102</f>
        <v>0</v>
      </c>
      <c r="Q102" s="172">
        <v>0</v>
      </c>
      <c r="R102" s="172">
        <f>Q102*H102</f>
        <v>0</v>
      </c>
      <c r="S102" s="172">
        <v>0.62</v>
      </c>
      <c r="T102" s="173">
        <f>S102*H102</f>
        <v>302.77699999999999</v>
      </c>
      <c r="AR102" s="24" t="s">
        <v>160</v>
      </c>
      <c r="AT102" s="24" t="s">
        <v>156</v>
      </c>
      <c r="AU102" s="24" t="s">
        <v>88</v>
      </c>
      <c r="AY102" s="24" t="s">
        <v>161</v>
      </c>
      <c r="BE102" s="174">
        <f>IF(N102="základní",J102,0)</f>
        <v>0</v>
      </c>
      <c r="BF102" s="174">
        <f>IF(N102="snížená",J102,0)</f>
        <v>0</v>
      </c>
      <c r="BG102" s="174">
        <f>IF(N102="zákl. přenesená",J102,0)</f>
        <v>0</v>
      </c>
      <c r="BH102" s="174">
        <f>IF(N102="sníž. přenesená",J102,0)</f>
        <v>0</v>
      </c>
      <c r="BI102" s="174">
        <f>IF(N102="nulová",J102,0)</f>
        <v>0</v>
      </c>
      <c r="BJ102" s="24" t="s">
        <v>85</v>
      </c>
      <c r="BK102" s="174">
        <f>ROUND(I102*H102,2)</f>
        <v>0</v>
      </c>
      <c r="BL102" s="24" t="s">
        <v>160</v>
      </c>
      <c r="BM102" s="24" t="s">
        <v>344</v>
      </c>
    </row>
    <row r="103" spans="2:65" s="1" customFormat="1" ht="24">
      <c r="B103" s="42"/>
      <c r="C103" s="64"/>
      <c r="D103" s="175" t="s">
        <v>163</v>
      </c>
      <c r="E103" s="64"/>
      <c r="F103" s="176" t="s">
        <v>345</v>
      </c>
      <c r="G103" s="64"/>
      <c r="H103" s="64"/>
      <c r="I103" s="150"/>
      <c r="J103" s="64"/>
      <c r="K103" s="64"/>
      <c r="L103" s="62"/>
      <c r="M103" s="210"/>
      <c r="N103" s="43"/>
      <c r="O103" s="43"/>
      <c r="P103" s="43"/>
      <c r="Q103" s="43"/>
      <c r="R103" s="43"/>
      <c r="S103" s="43"/>
      <c r="T103" s="79"/>
      <c r="AT103" s="24" t="s">
        <v>163</v>
      </c>
      <c r="AU103" s="24" t="s">
        <v>88</v>
      </c>
    </row>
    <row r="104" spans="2:65" s="1" customFormat="1" ht="16.5" customHeight="1">
      <c r="B104" s="42"/>
      <c r="C104" s="163" t="s">
        <v>193</v>
      </c>
      <c r="D104" s="163" t="s">
        <v>156</v>
      </c>
      <c r="E104" s="164" t="s">
        <v>346</v>
      </c>
      <c r="F104" s="165" t="s">
        <v>347</v>
      </c>
      <c r="G104" s="166" t="s">
        <v>237</v>
      </c>
      <c r="H104" s="167">
        <v>488.35</v>
      </c>
      <c r="I104" s="168"/>
      <c r="J104" s="169">
        <f>ROUND(I104*H104,2)</f>
        <v>0</v>
      </c>
      <c r="K104" s="165" t="s">
        <v>178</v>
      </c>
      <c r="L104" s="62"/>
      <c r="M104" s="170" t="s">
        <v>32</v>
      </c>
      <c r="N104" s="171" t="s">
        <v>48</v>
      </c>
      <c r="O104" s="43"/>
      <c r="P104" s="172">
        <f>O104*H104</f>
        <v>0</v>
      </c>
      <c r="Q104" s="172">
        <v>0</v>
      </c>
      <c r="R104" s="172">
        <f>Q104*H104</f>
        <v>0</v>
      </c>
      <c r="S104" s="172">
        <v>0.316</v>
      </c>
      <c r="T104" s="173">
        <f>S104*H104</f>
        <v>154.3186</v>
      </c>
      <c r="AR104" s="24" t="s">
        <v>160</v>
      </c>
      <c r="AT104" s="24" t="s">
        <v>156</v>
      </c>
      <c r="AU104" s="24" t="s">
        <v>88</v>
      </c>
      <c r="AY104" s="24" t="s">
        <v>161</v>
      </c>
      <c r="BE104" s="174">
        <f>IF(N104="základní",J104,0)</f>
        <v>0</v>
      </c>
      <c r="BF104" s="174">
        <f>IF(N104="snížená",J104,0)</f>
        <v>0</v>
      </c>
      <c r="BG104" s="174">
        <f>IF(N104="zákl. přenesená",J104,0)</f>
        <v>0</v>
      </c>
      <c r="BH104" s="174">
        <f>IF(N104="sníž. přenesená",J104,0)</f>
        <v>0</v>
      </c>
      <c r="BI104" s="174">
        <f>IF(N104="nulová",J104,0)</f>
        <v>0</v>
      </c>
      <c r="BJ104" s="24" t="s">
        <v>85</v>
      </c>
      <c r="BK104" s="174">
        <f>ROUND(I104*H104,2)</f>
        <v>0</v>
      </c>
      <c r="BL104" s="24" t="s">
        <v>160</v>
      </c>
      <c r="BM104" s="24" t="s">
        <v>348</v>
      </c>
    </row>
    <row r="105" spans="2:65" s="1" customFormat="1" ht="36">
      <c r="B105" s="42"/>
      <c r="C105" s="64"/>
      <c r="D105" s="175" t="s">
        <v>163</v>
      </c>
      <c r="E105" s="64"/>
      <c r="F105" s="176" t="s">
        <v>349</v>
      </c>
      <c r="G105" s="64"/>
      <c r="H105" s="64"/>
      <c r="I105" s="150"/>
      <c r="J105" s="64"/>
      <c r="K105" s="64"/>
      <c r="L105" s="62"/>
      <c r="M105" s="210"/>
      <c r="N105" s="43"/>
      <c r="O105" s="43"/>
      <c r="P105" s="43"/>
      <c r="Q105" s="43"/>
      <c r="R105" s="43"/>
      <c r="S105" s="43"/>
      <c r="T105" s="79"/>
      <c r="AT105" s="24" t="s">
        <v>163</v>
      </c>
      <c r="AU105" s="24" t="s">
        <v>88</v>
      </c>
    </row>
    <row r="106" spans="2:65" s="1" customFormat="1" ht="25.5" customHeight="1">
      <c r="B106" s="42"/>
      <c r="C106" s="163" t="s">
        <v>160</v>
      </c>
      <c r="D106" s="163" t="s">
        <v>156</v>
      </c>
      <c r="E106" s="164" t="s">
        <v>350</v>
      </c>
      <c r="F106" s="165" t="s">
        <v>351</v>
      </c>
      <c r="G106" s="166" t="s">
        <v>237</v>
      </c>
      <c r="H106" s="167">
        <v>488.35</v>
      </c>
      <c r="I106" s="168"/>
      <c r="J106" s="169">
        <f>ROUND(I106*H106,2)</f>
        <v>0</v>
      </c>
      <c r="K106" s="165" t="s">
        <v>178</v>
      </c>
      <c r="L106" s="62"/>
      <c r="M106" s="170" t="s">
        <v>32</v>
      </c>
      <c r="N106" s="171" t="s">
        <v>48</v>
      </c>
      <c r="O106" s="43"/>
      <c r="P106" s="172">
        <f>O106*H106</f>
        <v>0</v>
      </c>
      <c r="Q106" s="172">
        <v>9.0000000000000006E-5</v>
      </c>
      <c r="R106" s="172">
        <f>Q106*H106</f>
        <v>4.3951500000000004E-2</v>
      </c>
      <c r="S106" s="172">
        <v>0.25600000000000001</v>
      </c>
      <c r="T106" s="173">
        <f>S106*H106</f>
        <v>125.0176</v>
      </c>
      <c r="AR106" s="24" t="s">
        <v>160</v>
      </c>
      <c r="AT106" s="24" t="s">
        <v>156</v>
      </c>
      <c r="AU106" s="24" t="s">
        <v>88</v>
      </c>
      <c r="AY106" s="24" t="s">
        <v>161</v>
      </c>
      <c r="BE106" s="174">
        <f>IF(N106="základní",J106,0)</f>
        <v>0</v>
      </c>
      <c r="BF106" s="174">
        <f>IF(N106="snížená",J106,0)</f>
        <v>0</v>
      </c>
      <c r="BG106" s="174">
        <f>IF(N106="zákl. přenesená",J106,0)</f>
        <v>0</v>
      </c>
      <c r="BH106" s="174">
        <f>IF(N106="sníž. přenesená",J106,0)</f>
        <v>0</v>
      </c>
      <c r="BI106" s="174">
        <f>IF(N106="nulová",J106,0)</f>
        <v>0</v>
      </c>
      <c r="BJ106" s="24" t="s">
        <v>85</v>
      </c>
      <c r="BK106" s="174">
        <f>ROUND(I106*H106,2)</f>
        <v>0</v>
      </c>
      <c r="BL106" s="24" t="s">
        <v>160</v>
      </c>
      <c r="BM106" s="24" t="s">
        <v>352</v>
      </c>
    </row>
    <row r="107" spans="2:65" s="1" customFormat="1" ht="36">
      <c r="B107" s="42"/>
      <c r="C107" s="64"/>
      <c r="D107" s="175" t="s">
        <v>163</v>
      </c>
      <c r="E107" s="64"/>
      <c r="F107" s="176" t="s">
        <v>353</v>
      </c>
      <c r="G107" s="64"/>
      <c r="H107" s="64"/>
      <c r="I107" s="150"/>
      <c r="J107" s="64"/>
      <c r="K107" s="64"/>
      <c r="L107" s="62"/>
      <c r="M107" s="210"/>
      <c r="N107" s="43"/>
      <c r="O107" s="43"/>
      <c r="P107" s="43"/>
      <c r="Q107" s="43"/>
      <c r="R107" s="43"/>
      <c r="S107" s="43"/>
      <c r="T107" s="79"/>
      <c r="AT107" s="24" t="s">
        <v>163</v>
      </c>
      <c r="AU107" s="24" t="s">
        <v>88</v>
      </c>
    </row>
    <row r="108" spans="2:65" s="13" customFormat="1" ht="24">
      <c r="B108" s="234"/>
      <c r="C108" s="235"/>
      <c r="D108" s="175" t="s">
        <v>185</v>
      </c>
      <c r="E108" s="236" t="s">
        <v>32</v>
      </c>
      <c r="F108" s="237" t="s">
        <v>354</v>
      </c>
      <c r="G108" s="235"/>
      <c r="H108" s="236" t="s">
        <v>32</v>
      </c>
      <c r="I108" s="238"/>
      <c r="J108" s="235"/>
      <c r="K108" s="235"/>
      <c r="L108" s="239"/>
      <c r="M108" s="240"/>
      <c r="N108" s="241"/>
      <c r="O108" s="241"/>
      <c r="P108" s="241"/>
      <c r="Q108" s="241"/>
      <c r="R108" s="241"/>
      <c r="S108" s="241"/>
      <c r="T108" s="242"/>
      <c r="AT108" s="243" t="s">
        <v>185</v>
      </c>
      <c r="AU108" s="243" t="s">
        <v>88</v>
      </c>
      <c r="AV108" s="13" t="s">
        <v>85</v>
      </c>
      <c r="AW108" s="13" t="s">
        <v>41</v>
      </c>
      <c r="AX108" s="13" t="s">
        <v>77</v>
      </c>
      <c r="AY108" s="243" t="s">
        <v>161</v>
      </c>
    </row>
    <row r="109" spans="2:65" s="11" customFormat="1" ht="12">
      <c r="B109" s="211"/>
      <c r="C109" s="212"/>
      <c r="D109" s="175" t="s">
        <v>185</v>
      </c>
      <c r="E109" s="213" t="s">
        <v>32</v>
      </c>
      <c r="F109" s="214" t="s">
        <v>355</v>
      </c>
      <c r="G109" s="212"/>
      <c r="H109" s="215">
        <v>330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185</v>
      </c>
      <c r="AU109" s="221" t="s">
        <v>88</v>
      </c>
      <c r="AV109" s="11" t="s">
        <v>88</v>
      </c>
      <c r="AW109" s="11" t="s">
        <v>41</v>
      </c>
      <c r="AX109" s="11" t="s">
        <v>77</v>
      </c>
      <c r="AY109" s="221" t="s">
        <v>161</v>
      </c>
    </row>
    <row r="110" spans="2:65" s="11" customFormat="1" ht="12">
      <c r="B110" s="211"/>
      <c r="C110" s="212"/>
      <c r="D110" s="175" t="s">
        <v>185</v>
      </c>
      <c r="E110" s="213" t="s">
        <v>32</v>
      </c>
      <c r="F110" s="214" t="s">
        <v>356</v>
      </c>
      <c r="G110" s="212"/>
      <c r="H110" s="215">
        <v>130</v>
      </c>
      <c r="I110" s="216"/>
      <c r="J110" s="212"/>
      <c r="K110" s="212"/>
      <c r="L110" s="217"/>
      <c r="M110" s="218"/>
      <c r="N110" s="219"/>
      <c r="O110" s="219"/>
      <c r="P110" s="219"/>
      <c r="Q110" s="219"/>
      <c r="R110" s="219"/>
      <c r="S110" s="219"/>
      <c r="T110" s="220"/>
      <c r="AT110" s="221" t="s">
        <v>185</v>
      </c>
      <c r="AU110" s="221" t="s">
        <v>88</v>
      </c>
      <c r="AV110" s="11" t="s">
        <v>88</v>
      </c>
      <c r="AW110" s="11" t="s">
        <v>41</v>
      </c>
      <c r="AX110" s="11" t="s">
        <v>77</v>
      </c>
      <c r="AY110" s="221" t="s">
        <v>161</v>
      </c>
    </row>
    <row r="111" spans="2:65" s="11" customFormat="1" ht="12">
      <c r="B111" s="211"/>
      <c r="C111" s="212"/>
      <c r="D111" s="175" t="s">
        <v>185</v>
      </c>
      <c r="E111" s="213" t="s">
        <v>32</v>
      </c>
      <c r="F111" s="214" t="s">
        <v>357</v>
      </c>
      <c r="G111" s="212"/>
      <c r="H111" s="215">
        <v>28.35</v>
      </c>
      <c r="I111" s="216"/>
      <c r="J111" s="212"/>
      <c r="K111" s="212"/>
      <c r="L111" s="217"/>
      <c r="M111" s="218"/>
      <c r="N111" s="219"/>
      <c r="O111" s="219"/>
      <c r="P111" s="219"/>
      <c r="Q111" s="219"/>
      <c r="R111" s="219"/>
      <c r="S111" s="219"/>
      <c r="T111" s="220"/>
      <c r="AT111" s="221" t="s">
        <v>185</v>
      </c>
      <c r="AU111" s="221" t="s">
        <v>88</v>
      </c>
      <c r="AV111" s="11" t="s">
        <v>88</v>
      </c>
      <c r="AW111" s="11" t="s">
        <v>41</v>
      </c>
      <c r="AX111" s="11" t="s">
        <v>77</v>
      </c>
      <c r="AY111" s="221" t="s">
        <v>161</v>
      </c>
    </row>
    <row r="112" spans="2:65" s="12" customFormat="1" ht="12">
      <c r="B112" s="222"/>
      <c r="C112" s="223"/>
      <c r="D112" s="175" t="s">
        <v>185</v>
      </c>
      <c r="E112" s="224" t="s">
        <v>32</v>
      </c>
      <c r="F112" s="225" t="s">
        <v>192</v>
      </c>
      <c r="G112" s="223"/>
      <c r="H112" s="226">
        <v>488.35</v>
      </c>
      <c r="I112" s="227"/>
      <c r="J112" s="223"/>
      <c r="K112" s="223"/>
      <c r="L112" s="228"/>
      <c r="M112" s="229"/>
      <c r="N112" s="230"/>
      <c r="O112" s="230"/>
      <c r="P112" s="230"/>
      <c r="Q112" s="230"/>
      <c r="R112" s="230"/>
      <c r="S112" s="230"/>
      <c r="T112" s="231"/>
      <c r="AT112" s="232" t="s">
        <v>185</v>
      </c>
      <c r="AU112" s="232" t="s">
        <v>88</v>
      </c>
      <c r="AV112" s="12" t="s">
        <v>160</v>
      </c>
      <c r="AW112" s="12" t="s">
        <v>41</v>
      </c>
      <c r="AX112" s="12" t="s">
        <v>85</v>
      </c>
      <c r="AY112" s="232" t="s">
        <v>161</v>
      </c>
    </row>
    <row r="113" spans="2:65" s="1" customFormat="1" ht="16.5" customHeight="1">
      <c r="B113" s="42"/>
      <c r="C113" s="163" t="s">
        <v>203</v>
      </c>
      <c r="D113" s="163" t="s">
        <v>156</v>
      </c>
      <c r="E113" s="164" t="s">
        <v>358</v>
      </c>
      <c r="F113" s="165" t="s">
        <v>359</v>
      </c>
      <c r="G113" s="166" t="s">
        <v>177</v>
      </c>
      <c r="H113" s="167">
        <v>55</v>
      </c>
      <c r="I113" s="168"/>
      <c r="J113" s="169">
        <f>ROUND(I113*H113,2)</f>
        <v>0</v>
      </c>
      <c r="K113" s="165" t="s">
        <v>178</v>
      </c>
      <c r="L113" s="62"/>
      <c r="M113" s="170" t="s">
        <v>32</v>
      </c>
      <c r="N113" s="171" t="s">
        <v>48</v>
      </c>
      <c r="O113" s="43"/>
      <c r="P113" s="172">
        <f>O113*H113</f>
        <v>0</v>
      </c>
      <c r="Q113" s="172">
        <v>1.559E-2</v>
      </c>
      <c r="R113" s="172">
        <f>Q113*H113</f>
        <v>0.85744999999999993</v>
      </c>
      <c r="S113" s="172">
        <v>0</v>
      </c>
      <c r="T113" s="173">
        <f>S113*H113</f>
        <v>0</v>
      </c>
      <c r="AR113" s="24" t="s">
        <v>160</v>
      </c>
      <c r="AT113" s="24" t="s">
        <v>156</v>
      </c>
      <c r="AU113" s="24" t="s">
        <v>88</v>
      </c>
      <c r="AY113" s="24" t="s">
        <v>161</v>
      </c>
      <c r="BE113" s="174">
        <f>IF(N113="základní",J113,0)</f>
        <v>0</v>
      </c>
      <c r="BF113" s="174">
        <f>IF(N113="snížená",J113,0)</f>
        <v>0</v>
      </c>
      <c r="BG113" s="174">
        <f>IF(N113="zákl. přenesená",J113,0)</f>
        <v>0</v>
      </c>
      <c r="BH113" s="174">
        <f>IF(N113="sníž. přenesená",J113,0)</f>
        <v>0</v>
      </c>
      <c r="BI113" s="174">
        <f>IF(N113="nulová",J113,0)</f>
        <v>0</v>
      </c>
      <c r="BJ113" s="24" t="s">
        <v>85</v>
      </c>
      <c r="BK113" s="174">
        <f>ROUND(I113*H113,2)</f>
        <v>0</v>
      </c>
      <c r="BL113" s="24" t="s">
        <v>160</v>
      </c>
      <c r="BM113" s="24" t="s">
        <v>360</v>
      </c>
    </row>
    <row r="114" spans="2:65" s="1" customFormat="1" ht="60">
      <c r="B114" s="42"/>
      <c r="C114" s="64"/>
      <c r="D114" s="175" t="s">
        <v>163</v>
      </c>
      <c r="E114" s="64"/>
      <c r="F114" s="176" t="s">
        <v>361</v>
      </c>
      <c r="G114" s="64"/>
      <c r="H114" s="64"/>
      <c r="I114" s="150"/>
      <c r="J114" s="64"/>
      <c r="K114" s="64"/>
      <c r="L114" s="62"/>
      <c r="M114" s="210"/>
      <c r="N114" s="43"/>
      <c r="O114" s="43"/>
      <c r="P114" s="43"/>
      <c r="Q114" s="43"/>
      <c r="R114" s="43"/>
      <c r="S114" s="43"/>
      <c r="T114" s="79"/>
      <c r="AT114" s="24" t="s">
        <v>163</v>
      </c>
      <c r="AU114" s="24" t="s">
        <v>88</v>
      </c>
    </row>
    <row r="115" spans="2:65" s="11" customFormat="1" ht="12">
      <c r="B115" s="211"/>
      <c r="C115" s="212"/>
      <c r="D115" s="175" t="s">
        <v>185</v>
      </c>
      <c r="E115" s="213" t="s">
        <v>32</v>
      </c>
      <c r="F115" s="214" t="s">
        <v>362</v>
      </c>
      <c r="G115" s="212"/>
      <c r="H115" s="215">
        <v>55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185</v>
      </c>
      <c r="AU115" s="221" t="s">
        <v>88</v>
      </c>
      <c r="AV115" s="11" t="s">
        <v>88</v>
      </c>
      <c r="AW115" s="11" t="s">
        <v>41</v>
      </c>
      <c r="AX115" s="11" t="s">
        <v>85</v>
      </c>
      <c r="AY115" s="221" t="s">
        <v>161</v>
      </c>
    </row>
    <row r="116" spans="2:65" s="1" customFormat="1" ht="16.5" customHeight="1">
      <c r="B116" s="42"/>
      <c r="C116" s="163" t="s">
        <v>209</v>
      </c>
      <c r="D116" s="163" t="s">
        <v>156</v>
      </c>
      <c r="E116" s="164" t="s">
        <v>363</v>
      </c>
      <c r="F116" s="165" t="s">
        <v>364</v>
      </c>
      <c r="G116" s="166" t="s">
        <v>248</v>
      </c>
      <c r="H116" s="167">
        <v>104.23</v>
      </c>
      <c r="I116" s="168"/>
      <c r="J116" s="169">
        <f>ROUND(I116*H116,2)</f>
        <v>0</v>
      </c>
      <c r="K116" s="165" t="s">
        <v>178</v>
      </c>
      <c r="L116" s="62"/>
      <c r="M116" s="170" t="s">
        <v>32</v>
      </c>
      <c r="N116" s="171" t="s">
        <v>48</v>
      </c>
      <c r="O116" s="43"/>
      <c r="P116" s="172">
        <f>O116*H116</f>
        <v>0</v>
      </c>
      <c r="Q116" s="172">
        <v>0</v>
      </c>
      <c r="R116" s="172">
        <f>Q116*H116</f>
        <v>0</v>
      </c>
      <c r="S116" s="172">
        <v>0</v>
      </c>
      <c r="T116" s="173">
        <f>S116*H116</f>
        <v>0</v>
      </c>
      <c r="AR116" s="24" t="s">
        <v>160</v>
      </c>
      <c r="AT116" s="24" t="s">
        <v>156</v>
      </c>
      <c r="AU116" s="24" t="s">
        <v>88</v>
      </c>
      <c r="AY116" s="24" t="s">
        <v>161</v>
      </c>
      <c r="BE116" s="174">
        <f>IF(N116="základní",J116,0)</f>
        <v>0</v>
      </c>
      <c r="BF116" s="174">
        <f>IF(N116="snížená",J116,0)</f>
        <v>0</v>
      </c>
      <c r="BG116" s="174">
        <f>IF(N116="zákl. přenesená",J116,0)</f>
        <v>0</v>
      </c>
      <c r="BH116" s="174">
        <f>IF(N116="sníž. přenesená",J116,0)</f>
        <v>0</v>
      </c>
      <c r="BI116" s="174">
        <f>IF(N116="nulová",J116,0)</f>
        <v>0</v>
      </c>
      <c r="BJ116" s="24" t="s">
        <v>85</v>
      </c>
      <c r="BK116" s="174">
        <f>ROUND(I116*H116,2)</f>
        <v>0</v>
      </c>
      <c r="BL116" s="24" t="s">
        <v>160</v>
      </c>
      <c r="BM116" s="24" t="s">
        <v>365</v>
      </c>
    </row>
    <row r="117" spans="2:65" s="1" customFormat="1" ht="24">
      <c r="B117" s="42"/>
      <c r="C117" s="64"/>
      <c r="D117" s="175" t="s">
        <v>163</v>
      </c>
      <c r="E117" s="64"/>
      <c r="F117" s="176" t="s">
        <v>366</v>
      </c>
      <c r="G117" s="64"/>
      <c r="H117" s="64"/>
      <c r="I117" s="150"/>
      <c r="J117" s="64"/>
      <c r="K117" s="64"/>
      <c r="L117" s="62"/>
      <c r="M117" s="210"/>
      <c r="N117" s="43"/>
      <c r="O117" s="43"/>
      <c r="P117" s="43"/>
      <c r="Q117" s="43"/>
      <c r="R117" s="43"/>
      <c r="S117" s="43"/>
      <c r="T117" s="79"/>
      <c r="AT117" s="24" t="s">
        <v>163</v>
      </c>
      <c r="AU117" s="24" t="s">
        <v>88</v>
      </c>
    </row>
    <row r="118" spans="2:65" s="1" customFormat="1" ht="16.5" customHeight="1">
      <c r="B118" s="42"/>
      <c r="C118" s="163" t="s">
        <v>214</v>
      </c>
      <c r="D118" s="163" t="s">
        <v>156</v>
      </c>
      <c r="E118" s="164" t="s">
        <v>367</v>
      </c>
      <c r="F118" s="165" t="s">
        <v>368</v>
      </c>
      <c r="G118" s="166" t="s">
        <v>248</v>
      </c>
      <c r="H118" s="167">
        <v>104.23</v>
      </c>
      <c r="I118" s="168"/>
      <c r="J118" s="169">
        <f>ROUND(I118*H118,2)</f>
        <v>0</v>
      </c>
      <c r="K118" s="165" t="s">
        <v>178</v>
      </c>
      <c r="L118" s="62"/>
      <c r="M118" s="170" t="s">
        <v>32</v>
      </c>
      <c r="N118" s="171" t="s">
        <v>48</v>
      </c>
      <c r="O118" s="43"/>
      <c r="P118" s="172">
        <f>O118*H118</f>
        <v>0</v>
      </c>
      <c r="Q118" s="172">
        <v>0</v>
      </c>
      <c r="R118" s="172">
        <f>Q118*H118</f>
        <v>0</v>
      </c>
      <c r="S118" s="172">
        <v>0</v>
      </c>
      <c r="T118" s="173">
        <f>S118*H118</f>
        <v>0</v>
      </c>
      <c r="AR118" s="24" t="s">
        <v>160</v>
      </c>
      <c r="AT118" s="24" t="s">
        <v>156</v>
      </c>
      <c r="AU118" s="24" t="s">
        <v>88</v>
      </c>
      <c r="AY118" s="24" t="s">
        <v>161</v>
      </c>
      <c r="BE118" s="174">
        <f>IF(N118="základní",J118,0)</f>
        <v>0</v>
      </c>
      <c r="BF118" s="174">
        <f>IF(N118="snížená",J118,0)</f>
        <v>0</v>
      </c>
      <c r="BG118" s="174">
        <f>IF(N118="zákl. přenesená",J118,0)</f>
        <v>0</v>
      </c>
      <c r="BH118" s="174">
        <f>IF(N118="sníž. přenesená",J118,0)</f>
        <v>0</v>
      </c>
      <c r="BI118" s="174">
        <f>IF(N118="nulová",J118,0)</f>
        <v>0</v>
      </c>
      <c r="BJ118" s="24" t="s">
        <v>85</v>
      </c>
      <c r="BK118" s="174">
        <f>ROUND(I118*H118,2)</f>
        <v>0</v>
      </c>
      <c r="BL118" s="24" t="s">
        <v>160</v>
      </c>
      <c r="BM118" s="24" t="s">
        <v>369</v>
      </c>
    </row>
    <row r="119" spans="2:65" s="1" customFormat="1" ht="16.5" customHeight="1">
      <c r="B119" s="42"/>
      <c r="C119" s="163" t="s">
        <v>223</v>
      </c>
      <c r="D119" s="163" t="s">
        <v>156</v>
      </c>
      <c r="E119" s="164" t="s">
        <v>370</v>
      </c>
      <c r="F119" s="165" t="s">
        <v>371</v>
      </c>
      <c r="G119" s="166" t="s">
        <v>298</v>
      </c>
      <c r="H119" s="167">
        <v>208.46</v>
      </c>
      <c r="I119" s="168"/>
      <c r="J119" s="169">
        <f>ROUND(I119*H119,2)</f>
        <v>0</v>
      </c>
      <c r="K119" s="165" t="s">
        <v>32</v>
      </c>
      <c r="L119" s="62"/>
      <c r="M119" s="170" t="s">
        <v>32</v>
      </c>
      <c r="N119" s="171" t="s">
        <v>48</v>
      </c>
      <c r="O119" s="43"/>
      <c r="P119" s="172">
        <f>O119*H119</f>
        <v>0</v>
      </c>
      <c r="Q119" s="172">
        <v>0</v>
      </c>
      <c r="R119" s="172">
        <f>Q119*H119</f>
        <v>0</v>
      </c>
      <c r="S119" s="172">
        <v>0</v>
      </c>
      <c r="T119" s="173">
        <f>S119*H119</f>
        <v>0</v>
      </c>
      <c r="AR119" s="24" t="s">
        <v>160</v>
      </c>
      <c r="AT119" s="24" t="s">
        <v>156</v>
      </c>
      <c r="AU119" s="24" t="s">
        <v>88</v>
      </c>
      <c r="AY119" s="24" t="s">
        <v>161</v>
      </c>
      <c r="BE119" s="174">
        <f>IF(N119="základní",J119,0)</f>
        <v>0</v>
      </c>
      <c r="BF119" s="174">
        <f>IF(N119="snížená",J119,0)</f>
        <v>0</v>
      </c>
      <c r="BG119" s="174">
        <f>IF(N119="zákl. přenesená",J119,0)</f>
        <v>0</v>
      </c>
      <c r="BH119" s="174">
        <f>IF(N119="sníž. přenesená",J119,0)</f>
        <v>0</v>
      </c>
      <c r="BI119" s="174">
        <f>IF(N119="nulová",J119,0)</f>
        <v>0</v>
      </c>
      <c r="BJ119" s="24" t="s">
        <v>85</v>
      </c>
      <c r="BK119" s="174">
        <f>ROUND(I119*H119,2)</f>
        <v>0</v>
      </c>
      <c r="BL119" s="24" t="s">
        <v>160</v>
      </c>
      <c r="BM119" s="24" t="s">
        <v>372</v>
      </c>
    </row>
    <row r="120" spans="2:65" s="1" customFormat="1" ht="36">
      <c r="B120" s="42"/>
      <c r="C120" s="64"/>
      <c r="D120" s="175" t="s">
        <v>163</v>
      </c>
      <c r="E120" s="64"/>
      <c r="F120" s="176" t="s">
        <v>373</v>
      </c>
      <c r="G120" s="64"/>
      <c r="H120" s="64"/>
      <c r="I120" s="150"/>
      <c r="J120" s="64"/>
      <c r="K120" s="64"/>
      <c r="L120" s="62"/>
      <c r="M120" s="210"/>
      <c r="N120" s="43"/>
      <c r="O120" s="43"/>
      <c r="P120" s="43"/>
      <c r="Q120" s="43"/>
      <c r="R120" s="43"/>
      <c r="S120" s="43"/>
      <c r="T120" s="79"/>
      <c r="AT120" s="24" t="s">
        <v>163</v>
      </c>
      <c r="AU120" s="24" t="s">
        <v>88</v>
      </c>
    </row>
    <row r="121" spans="2:65" s="11" customFormat="1" ht="12">
      <c r="B121" s="211"/>
      <c r="C121" s="212"/>
      <c r="D121" s="175" t="s">
        <v>185</v>
      </c>
      <c r="E121" s="212"/>
      <c r="F121" s="214" t="s">
        <v>374</v>
      </c>
      <c r="G121" s="212"/>
      <c r="H121" s="215">
        <v>208.46</v>
      </c>
      <c r="I121" s="216"/>
      <c r="J121" s="212"/>
      <c r="K121" s="212"/>
      <c r="L121" s="217"/>
      <c r="M121" s="218"/>
      <c r="N121" s="219"/>
      <c r="O121" s="219"/>
      <c r="P121" s="219"/>
      <c r="Q121" s="219"/>
      <c r="R121" s="219"/>
      <c r="S121" s="219"/>
      <c r="T121" s="220"/>
      <c r="AT121" s="221" t="s">
        <v>185</v>
      </c>
      <c r="AU121" s="221" t="s">
        <v>88</v>
      </c>
      <c r="AV121" s="11" t="s">
        <v>88</v>
      </c>
      <c r="AW121" s="11" t="s">
        <v>6</v>
      </c>
      <c r="AX121" s="11" t="s">
        <v>85</v>
      </c>
      <c r="AY121" s="221" t="s">
        <v>161</v>
      </c>
    </row>
    <row r="122" spans="2:65" s="1" customFormat="1" ht="16.5" customHeight="1">
      <c r="B122" s="42"/>
      <c r="C122" s="163" t="s">
        <v>173</v>
      </c>
      <c r="D122" s="163" t="s">
        <v>156</v>
      </c>
      <c r="E122" s="164" t="s">
        <v>375</v>
      </c>
      <c r="F122" s="165" t="s">
        <v>376</v>
      </c>
      <c r="G122" s="166" t="s">
        <v>298</v>
      </c>
      <c r="H122" s="167">
        <v>25.14</v>
      </c>
      <c r="I122" s="168"/>
      <c r="J122" s="169">
        <f>ROUND(I122*H122,2)</f>
        <v>0</v>
      </c>
      <c r="K122" s="165" t="s">
        <v>32</v>
      </c>
      <c r="L122" s="62"/>
      <c r="M122" s="170" t="s">
        <v>32</v>
      </c>
      <c r="N122" s="171" t="s">
        <v>48</v>
      </c>
      <c r="O122" s="43"/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AR122" s="24" t="s">
        <v>160</v>
      </c>
      <c r="AT122" s="24" t="s">
        <v>156</v>
      </c>
      <c r="AU122" s="24" t="s">
        <v>88</v>
      </c>
      <c r="AY122" s="24" t="s">
        <v>161</v>
      </c>
      <c r="BE122" s="174">
        <f>IF(N122="základní",J122,0)</f>
        <v>0</v>
      </c>
      <c r="BF122" s="174">
        <f>IF(N122="snížená",J122,0)</f>
        <v>0</v>
      </c>
      <c r="BG122" s="174">
        <f>IF(N122="zákl. přenesená",J122,0)</f>
        <v>0</v>
      </c>
      <c r="BH122" s="174">
        <f>IF(N122="sníž. přenesená",J122,0)</f>
        <v>0</v>
      </c>
      <c r="BI122" s="174">
        <f>IF(N122="nulová",J122,0)</f>
        <v>0</v>
      </c>
      <c r="BJ122" s="24" t="s">
        <v>85</v>
      </c>
      <c r="BK122" s="174">
        <f>ROUND(I122*H122,2)</f>
        <v>0</v>
      </c>
      <c r="BL122" s="24" t="s">
        <v>160</v>
      </c>
      <c r="BM122" s="24" t="s">
        <v>377</v>
      </c>
    </row>
    <row r="123" spans="2:65" s="1" customFormat="1" ht="24">
      <c r="B123" s="42"/>
      <c r="C123" s="64"/>
      <c r="D123" s="175" t="s">
        <v>163</v>
      </c>
      <c r="E123" s="64"/>
      <c r="F123" s="176" t="s">
        <v>378</v>
      </c>
      <c r="G123" s="64"/>
      <c r="H123" s="64"/>
      <c r="I123" s="150"/>
      <c r="J123" s="64"/>
      <c r="K123" s="64"/>
      <c r="L123" s="62"/>
      <c r="M123" s="210"/>
      <c r="N123" s="43"/>
      <c r="O123" s="43"/>
      <c r="P123" s="43"/>
      <c r="Q123" s="43"/>
      <c r="R123" s="43"/>
      <c r="S123" s="43"/>
      <c r="T123" s="79"/>
      <c r="AT123" s="24" t="s">
        <v>163</v>
      </c>
      <c r="AU123" s="24" t="s">
        <v>88</v>
      </c>
    </row>
    <row r="124" spans="2:65" s="11" customFormat="1" ht="12">
      <c r="B124" s="211"/>
      <c r="C124" s="212"/>
      <c r="D124" s="175" t="s">
        <v>185</v>
      </c>
      <c r="E124" s="212"/>
      <c r="F124" s="214" t="s">
        <v>379</v>
      </c>
      <c r="G124" s="212"/>
      <c r="H124" s="215">
        <v>25.14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185</v>
      </c>
      <c r="AU124" s="221" t="s">
        <v>88</v>
      </c>
      <c r="AV124" s="11" t="s">
        <v>88</v>
      </c>
      <c r="AW124" s="11" t="s">
        <v>6</v>
      </c>
      <c r="AX124" s="11" t="s">
        <v>85</v>
      </c>
      <c r="AY124" s="221" t="s">
        <v>161</v>
      </c>
    </row>
    <row r="125" spans="2:65" s="1" customFormat="1" ht="25.5" customHeight="1">
      <c r="B125" s="42"/>
      <c r="C125" s="163" t="s">
        <v>278</v>
      </c>
      <c r="D125" s="163" t="s">
        <v>156</v>
      </c>
      <c r="E125" s="164" t="s">
        <v>380</v>
      </c>
      <c r="F125" s="165" t="s">
        <v>381</v>
      </c>
      <c r="G125" s="166" t="s">
        <v>248</v>
      </c>
      <c r="H125" s="167">
        <v>58.268000000000001</v>
      </c>
      <c r="I125" s="168"/>
      <c r="J125" s="169">
        <f>ROUND(I125*H125,2)</f>
        <v>0</v>
      </c>
      <c r="K125" s="165" t="s">
        <v>178</v>
      </c>
      <c r="L125" s="62"/>
      <c r="M125" s="170" t="s">
        <v>32</v>
      </c>
      <c r="N125" s="171" t="s">
        <v>48</v>
      </c>
      <c r="O125" s="43"/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AR125" s="24" t="s">
        <v>160</v>
      </c>
      <c r="AT125" s="24" t="s">
        <v>156</v>
      </c>
      <c r="AU125" s="24" t="s">
        <v>88</v>
      </c>
      <c r="AY125" s="24" t="s">
        <v>161</v>
      </c>
      <c r="BE125" s="174">
        <f>IF(N125="základní",J125,0)</f>
        <v>0</v>
      </c>
      <c r="BF125" s="174">
        <f>IF(N125="snížená",J125,0)</f>
        <v>0</v>
      </c>
      <c r="BG125" s="174">
        <f>IF(N125="zákl. přenesená",J125,0)</f>
        <v>0</v>
      </c>
      <c r="BH125" s="174">
        <f>IF(N125="sníž. přenesená",J125,0)</f>
        <v>0</v>
      </c>
      <c r="BI125" s="174">
        <f>IF(N125="nulová",J125,0)</f>
        <v>0</v>
      </c>
      <c r="BJ125" s="24" t="s">
        <v>85</v>
      </c>
      <c r="BK125" s="174">
        <f>ROUND(I125*H125,2)</f>
        <v>0</v>
      </c>
      <c r="BL125" s="24" t="s">
        <v>160</v>
      </c>
      <c r="BM125" s="24" t="s">
        <v>382</v>
      </c>
    </row>
    <row r="126" spans="2:65" s="1" customFormat="1" ht="48">
      <c r="B126" s="42"/>
      <c r="C126" s="64"/>
      <c r="D126" s="175" t="s">
        <v>163</v>
      </c>
      <c r="E126" s="64"/>
      <c r="F126" s="176" t="s">
        <v>383</v>
      </c>
      <c r="G126" s="64"/>
      <c r="H126" s="64"/>
      <c r="I126" s="150"/>
      <c r="J126" s="64"/>
      <c r="K126" s="64"/>
      <c r="L126" s="62"/>
      <c r="M126" s="210"/>
      <c r="N126" s="43"/>
      <c r="O126" s="43"/>
      <c r="P126" s="43"/>
      <c r="Q126" s="43"/>
      <c r="R126" s="43"/>
      <c r="S126" s="43"/>
      <c r="T126" s="79"/>
      <c r="AT126" s="24" t="s">
        <v>163</v>
      </c>
      <c r="AU126" s="24" t="s">
        <v>88</v>
      </c>
    </row>
    <row r="127" spans="2:65" s="13" customFormat="1" ht="12">
      <c r="B127" s="234"/>
      <c r="C127" s="235"/>
      <c r="D127" s="175" t="s">
        <v>185</v>
      </c>
      <c r="E127" s="236" t="s">
        <v>32</v>
      </c>
      <c r="F127" s="237" t="s">
        <v>384</v>
      </c>
      <c r="G127" s="235"/>
      <c r="H127" s="236" t="s">
        <v>32</v>
      </c>
      <c r="I127" s="238"/>
      <c r="J127" s="235"/>
      <c r="K127" s="235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185</v>
      </c>
      <c r="AU127" s="243" t="s">
        <v>88</v>
      </c>
      <c r="AV127" s="13" t="s">
        <v>85</v>
      </c>
      <c r="AW127" s="13" t="s">
        <v>41</v>
      </c>
      <c r="AX127" s="13" t="s">
        <v>77</v>
      </c>
      <c r="AY127" s="243" t="s">
        <v>161</v>
      </c>
    </row>
    <row r="128" spans="2:65" s="11" customFormat="1" ht="12">
      <c r="B128" s="211"/>
      <c r="C128" s="212"/>
      <c r="D128" s="175" t="s">
        <v>185</v>
      </c>
      <c r="E128" s="213" t="s">
        <v>32</v>
      </c>
      <c r="F128" s="214" t="s">
        <v>385</v>
      </c>
      <c r="G128" s="212"/>
      <c r="H128" s="215">
        <v>9.9600000000000009</v>
      </c>
      <c r="I128" s="216"/>
      <c r="J128" s="212"/>
      <c r="K128" s="212"/>
      <c r="L128" s="217"/>
      <c r="M128" s="218"/>
      <c r="N128" s="219"/>
      <c r="O128" s="219"/>
      <c r="P128" s="219"/>
      <c r="Q128" s="219"/>
      <c r="R128" s="219"/>
      <c r="S128" s="219"/>
      <c r="T128" s="220"/>
      <c r="AT128" s="221" t="s">
        <v>185</v>
      </c>
      <c r="AU128" s="221" t="s">
        <v>88</v>
      </c>
      <c r="AV128" s="11" t="s">
        <v>88</v>
      </c>
      <c r="AW128" s="11" t="s">
        <v>41</v>
      </c>
      <c r="AX128" s="11" t="s">
        <v>77</v>
      </c>
      <c r="AY128" s="221" t="s">
        <v>161</v>
      </c>
    </row>
    <row r="129" spans="2:65" s="11" customFormat="1" ht="12">
      <c r="B129" s="211"/>
      <c r="C129" s="212"/>
      <c r="D129" s="175" t="s">
        <v>185</v>
      </c>
      <c r="E129" s="213" t="s">
        <v>32</v>
      </c>
      <c r="F129" s="214" t="s">
        <v>386</v>
      </c>
      <c r="G129" s="212"/>
      <c r="H129" s="215">
        <v>20.734999999999999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185</v>
      </c>
      <c r="AU129" s="221" t="s">
        <v>88</v>
      </c>
      <c r="AV129" s="11" t="s">
        <v>88</v>
      </c>
      <c r="AW129" s="11" t="s">
        <v>41</v>
      </c>
      <c r="AX129" s="11" t="s">
        <v>77</v>
      </c>
      <c r="AY129" s="221" t="s">
        <v>161</v>
      </c>
    </row>
    <row r="130" spans="2:65" s="11" customFormat="1" ht="12">
      <c r="B130" s="211"/>
      <c r="C130" s="212"/>
      <c r="D130" s="175" t="s">
        <v>185</v>
      </c>
      <c r="E130" s="213" t="s">
        <v>32</v>
      </c>
      <c r="F130" s="214" t="s">
        <v>387</v>
      </c>
      <c r="G130" s="212"/>
      <c r="H130" s="215">
        <v>27.573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185</v>
      </c>
      <c r="AU130" s="221" t="s">
        <v>88</v>
      </c>
      <c r="AV130" s="11" t="s">
        <v>88</v>
      </c>
      <c r="AW130" s="11" t="s">
        <v>41</v>
      </c>
      <c r="AX130" s="11" t="s">
        <v>77</v>
      </c>
      <c r="AY130" s="221" t="s">
        <v>161</v>
      </c>
    </row>
    <row r="131" spans="2:65" s="12" customFormat="1" ht="12">
      <c r="B131" s="222"/>
      <c r="C131" s="223"/>
      <c r="D131" s="175" t="s">
        <v>185</v>
      </c>
      <c r="E131" s="224" t="s">
        <v>32</v>
      </c>
      <c r="F131" s="225" t="s">
        <v>192</v>
      </c>
      <c r="G131" s="223"/>
      <c r="H131" s="226">
        <v>58.268000000000001</v>
      </c>
      <c r="I131" s="227"/>
      <c r="J131" s="223"/>
      <c r="K131" s="223"/>
      <c r="L131" s="228"/>
      <c r="M131" s="229"/>
      <c r="N131" s="230"/>
      <c r="O131" s="230"/>
      <c r="P131" s="230"/>
      <c r="Q131" s="230"/>
      <c r="R131" s="230"/>
      <c r="S131" s="230"/>
      <c r="T131" s="231"/>
      <c r="AT131" s="232" t="s">
        <v>185</v>
      </c>
      <c r="AU131" s="232" t="s">
        <v>88</v>
      </c>
      <c r="AV131" s="12" t="s">
        <v>160</v>
      </c>
      <c r="AW131" s="12" t="s">
        <v>41</v>
      </c>
      <c r="AX131" s="12" t="s">
        <v>85</v>
      </c>
      <c r="AY131" s="232" t="s">
        <v>161</v>
      </c>
    </row>
    <row r="132" spans="2:65" s="1" customFormat="1" ht="16.5" customHeight="1">
      <c r="B132" s="42"/>
      <c r="C132" s="163" t="s">
        <v>283</v>
      </c>
      <c r="D132" s="163" t="s">
        <v>156</v>
      </c>
      <c r="E132" s="164" t="s">
        <v>388</v>
      </c>
      <c r="F132" s="165" t="s">
        <v>389</v>
      </c>
      <c r="G132" s="166" t="s">
        <v>248</v>
      </c>
      <c r="H132" s="167">
        <v>279.64</v>
      </c>
      <c r="I132" s="168"/>
      <c r="J132" s="169">
        <f>ROUND(I132*H132,2)</f>
        <v>0</v>
      </c>
      <c r="K132" s="165" t="s">
        <v>178</v>
      </c>
      <c r="L132" s="62"/>
      <c r="M132" s="170" t="s">
        <v>32</v>
      </c>
      <c r="N132" s="171" t="s">
        <v>48</v>
      </c>
      <c r="O132" s="43"/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AR132" s="24" t="s">
        <v>160</v>
      </c>
      <c r="AT132" s="24" t="s">
        <v>156</v>
      </c>
      <c r="AU132" s="24" t="s">
        <v>88</v>
      </c>
      <c r="AY132" s="24" t="s">
        <v>161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24" t="s">
        <v>85</v>
      </c>
      <c r="BK132" s="174">
        <f>ROUND(I132*H132,2)</f>
        <v>0</v>
      </c>
      <c r="BL132" s="24" t="s">
        <v>160</v>
      </c>
      <c r="BM132" s="24" t="s">
        <v>390</v>
      </c>
    </row>
    <row r="133" spans="2:65" s="1" customFormat="1" ht="24">
      <c r="B133" s="42"/>
      <c r="C133" s="64"/>
      <c r="D133" s="175" t="s">
        <v>163</v>
      </c>
      <c r="E133" s="64"/>
      <c r="F133" s="176" t="s">
        <v>391</v>
      </c>
      <c r="G133" s="64"/>
      <c r="H133" s="64"/>
      <c r="I133" s="150"/>
      <c r="J133" s="64"/>
      <c r="K133" s="64"/>
      <c r="L133" s="62"/>
      <c r="M133" s="210"/>
      <c r="N133" s="43"/>
      <c r="O133" s="43"/>
      <c r="P133" s="43"/>
      <c r="Q133" s="43"/>
      <c r="R133" s="43"/>
      <c r="S133" s="43"/>
      <c r="T133" s="79"/>
      <c r="AT133" s="24" t="s">
        <v>163</v>
      </c>
      <c r="AU133" s="24" t="s">
        <v>88</v>
      </c>
    </row>
    <row r="134" spans="2:65" s="13" customFormat="1" ht="24">
      <c r="B134" s="234"/>
      <c r="C134" s="235"/>
      <c r="D134" s="175" t="s">
        <v>185</v>
      </c>
      <c r="E134" s="236" t="s">
        <v>32</v>
      </c>
      <c r="F134" s="237" t="s">
        <v>392</v>
      </c>
      <c r="G134" s="235"/>
      <c r="H134" s="236" t="s">
        <v>32</v>
      </c>
      <c r="I134" s="238"/>
      <c r="J134" s="235"/>
      <c r="K134" s="235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185</v>
      </c>
      <c r="AU134" s="243" t="s">
        <v>88</v>
      </c>
      <c r="AV134" s="13" t="s">
        <v>85</v>
      </c>
      <c r="AW134" s="13" t="s">
        <v>41</v>
      </c>
      <c r="AX134" s="13" t="s">
        <v>77</v>
      </c>
      <c r="AY134" s="243" t="s">
        <v>161</v>
      </c>
    </row>
    <row r="135" spans="2:65" s="11" customFormat="1" ht="12">
      <c r="B135" s="211"/>
      <c r="C135" s="212"/>
      <c r="D135" s="175" t="s">
        <v>185</v>
      </c>
      <c r="E135" s="213" t="s">
        <v>32</v>
      </c>
      <c r="F135" s="214" t="s">
        <v>393</v>
      </c>
      <c r="G135" s="212"/>
      <c r="H135" s="215">
        <v>253.8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185</v>
      </c>
      <c r="AU135" s="221" t="s">
        <v>88</v>
      </c>
      <c r="AV135" s="11" t="s">
        <v>88</v>
      </c>
      <c r="AW135" s="11" t="s">
        <v>41</v>
      </c>
      <c r="AX135" s="11" t="s">
        <v>77</v>
      </c>
      <c r="AY135" s="221" t="s">
        <v>161</v>
      </c>
    </row>
    <row r="136" spans="2:65" s="13" customFormat="1" ht="12">
      <c r="B136" s="234"/>
      <c r="C136" s="235"/>
      <c r="D136" s="175" t="s">
        <v>185</v>
      </c>
      <c r="E136" s="236" t="s">
        <v>32</v>
      </c>
      <c r="F136" s="237" t="s">
        <v>394</v>
      </c>
      <c r="G136" s="235"/>
      <c r="H136" s="236" t="s">
        <v>32</v>
      </c>
      <c r="I136" s="238"/>
      <c r="J136" s="235"/>
      <c r="K136" s="235"/>
      <c r="L136" s="239"/>
      <c r="M136" s="240"/>
      <c r="N136" s="241"/>
      <c r="O136" s="241"/>
      <c r="P136" s="241"/>
      <c r="Q136" s="241"/>
      <c r="R136" s="241"/>
      <c r="S136" s="241"/>
      <c r="T136" s="242"/>
      <c r="AT136" s="243" t="s">
        <v>185</v>
      </c>
      <c r="AU136" s="243" t="s">
        <v>88</v>
      </c>
      <c r="AV136" s="13" t="s">
        <v>85</v>
      </c>
      <c r="AW136" s="13" t="s">
        <v>41</v>
      </c>
      <c r="AX136" s="13" t="s">
        <v>77</v>
      </c>
      <c r="AY136" s="243" t="s">
        <v>161</v>
      </c>
    </row>
    <row r="137" spans="2:65" s="11" customFormat="1" ht="12">
      <c r="B137" s="211"/>
      <c r="C137" s="212"/>
      <c r="D137" s="175" t="s">
        <v>185</v>
      </c>
      <c r="E137" s="213" t="s">
        <v>32</v>
      </c>
      <c r="F137" s="214" t="s">
        <v>395</v>
      </c>
      <c r="G137" s="212"/>
      <c r="H137" s="215">
        <v>9.4600000000000009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185</v>
      </c>
      <c r="AU137" s="221" t="s">
        <v>88</v>
      </c>
      <c r="AV137" s="11" t="s">
        <v>88</v>
      </c>
      <c r="AW137" s="11" t="s">
        <v>41</v>
      </c>
      <c r="AX137" s="11" t="s">
        <v>77</v>
      </c>
      <c r="AY137" s="221" t="s">
        <v>161</v>
      </c>
    </row>
    <row r="138" spans="2:65" s="11" customFormat="1" ht="12">
      <c r="B138" s="211"/>
      <c r="C138" s="212"/>
      <c r="D138" s="175" t="s">
        <v>185</v>
      </c>
      <c r="E138" s="213" t="s">
        <v>32</v>
      </c>
      <c r="F138" s="214" t="s">
        <v>396</v>
      </c>
      <c r="G138" s="212"/>
      <c r="H138" s="215">
        <v>16.38</v>
      </c>
      <c r="I138" s="216"/>
      <c r="J138" s="212"/>
      <c r="K138" s="212"/>
      <c r="L138" s="217"/>
      <c r="M138" s="218"/>
      <c r="N138" s="219"/>
      <c r="O138" s="219"/>
      <c r="P138" s="219"/>
      <c r="Q138" s="219"/>
      <c r="R138" s="219"/>
      <c r="S138" s="219"/>
      <c r="T138" s="220"/>
      <c r="AT138" s="221" t="s">
        <v>185</v>
      </c>
      <c r="AU138" s="221" t="s">
        <v>88</v>
      </c>
      <c r="AV138" s="11" t="s">
        <v>88</v>
      </c>
      <c r="AW138" s="11" t="s">
        <v>41</v>
      </c>
      <c r="AX138" s="11" t="s">
        <v>77</v>
      </c>
      <c r="AY138" s="221" t="s">
        <v>161</v>
      </c>
    </row>
    <row r="139" spans="2:65" s="12" customFormat="1" ht="12">
      <c r="B139" s="222"/>
      <c r="C139" s="223"/>
      <c r="D139" s="175" t="s">
        <v>185</v>
      </c>
      <c r="E139" s="224" t="s">
        <v>32</v>
      </c>
      <c r="F139" s="225" t="s">
        <v>192</v>
      </c>
      <c r="G139" s="223"/>
      <c r="H139" s="226">
        <v>279.64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185</v>
      </c>
      <c r="AU139" s="232" t="s">
        <v>88</v>
      </c>
      <c r="AV139" s="12" t="s">
        <v>160</v>
      </c>
      <c r="AW139" s="12" t="s">
        <v>41</v>
      </c>
      <c r="AX139" s="12" t="s">
        <v>85</v>
      </c>
      <c r="AY139" s="232" t="s">
        <v>161</v>
      </c>
    </row>
    <row r="140" spans="2:65" s="1" customFormat="1" ht="16.5" customHeight="1">
      <c r="B140" s="42"/>
      <c r="C140" s="163" t="s">
        <v>288</v>
      </c>
      <c r="D140" s="163" t="s">
        <v>156</v>
      </c>
      <c r="E140" s="164" t="s">
        <v>397</v>
      </c>
      <c r="F140" s="165" t="s">
        <v>398</v>
      </c>
      <c r="G140" s="166" t="s">
        <v>248</v>
      </c>
      <c r="H140" s="167">
        <v>279.64</v>
      </c>
      <c r="I140" s="168"/>
      <c r="J140" s="169">
        <f>ROUND(I140*H140,2)</f>
        <v>0</v>
      </c>
      <c r="K140" s="165" t="s">
        <v>178</v>
      </c>
      <c r="L140" s="62"/>
      <c r="M140" s="170" t="s">
        <v>32</v>
      </c>
      <c r="N140" s="171" t="s">
        <v>48</v>
      </c>
      <c r="O140" s="43"/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AR140" s="24" t="s">
        <v>160</v>
      </c>
      <c r="AT140" s="24" t="s">
        <v>156</v>
      </c>
      <c r="AU140" s="24" t="s">
        <v>88</v>
      </c>
      <c r="AY140" s="24" t="s">
        <v>161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24" t="s">
        <v>85</v>
      </c>
      <c r="BK140" s="174">
        <f>ROUND(I140*H140,2)</f>
        <v>0</v>
      </c>
      <c r="BL140" s="24" t="s">
        <v>160</v>
      </c>
      <c r="BM140" s="24" t="s">
        <v>399</v>
      </c>
    </row>
    <row r="141" spans="2:65" s="1" customFormat="1" ht="16.5" customHeight="1">
      <c r="B141" s="42"/>
      <c r="C141" s="163" t="s">
        <v>295</v>
      </c>
      <c r="D141" s="163" t="s">
        <v>156</v>
      </c>
      <c r="E141" s="164" t="s">
        <v>400</v>
      </c>
      <c r="F141" s="165" t="s">
        <v>401</v>
      </c>
      <c r="G141" s="166" t="s">
        <v>248</v>
      </c>
      <c r="H141" s="167">
        <v>6.3460000000000001</v>
      </c>
      <c r="I141" s="168"/>
      <c r="J141" s="169">
        <f>ROUND(I141*H141,2)</f>
        <v>0</v>
      </c>
      <c r="K141" s="165" t="s">
        <v>178</v>
      </c>
      <c r="L141" s="62"/>
      <c r="M141" s="170" t="s">
        <v>32</v>
      </c>
      <c r="N141" s="171" t="s">
        <v>48</v>
      </c>
      <c r="O141" s="43"/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AR141" s="24" t="s">
        <v>160</v>
      </c>
      <c r="AT141" s="24" t="s">
        <v>156</v>
      </c>
      <c r="AU141" s="24" t="s">
        <v>88</v>
      </c>
      <c r="AY141" s="24" t="s">
        <v>161</v>
      </c>
      <c r="BE141" s="174">
        <f>IF(N141="základní",J141,0)</f>
        <v>0</v>
      </c>
      <c r="BF141" s="174">
        <f>IF(N141="snížená",J141,0)</f>
        <v>0</v>
      </c>
      <c r="BG141" s="174">
        <f>IF(N141="zákl. přenesená",J141,0)</f>
        <v>0</v>
      </c>
      <c r="BH141" s="174">
        <f>IF(N141="sníž. přenesená",J141,0)</f>
        <v>0</v>
      </c>
      <c r="BI141" s="174">
        <f>IF(N141="nulová",J141,0)</f>
        <v>0</v>
      </c>
      <c r="BJ141" s="24" t="s">
        <v>85</v>
      </c>
      <c r="BK141" s="174">
        <f>ROUND(I141*H141,2)</f>
        <v>0</v>
      </c>
      <c r="BL141" s="24" t="s">
        <v>160</v>
      </c>
      <c r="BM141" s="24" t="s">
        <v>402</v>
      </c>
    </row>
    <row r="142" spans="2:65" s="1" customFormat="1" ht="24">
      <c r="B142" s="42"/>
      <c r="C142" s="64"/>
      <c r="D142" s="175" t="s">
        <v>163</v>
      </c>
      <c r="E142" s="64"/>
      <c r="F142" s="176" t="s">
        <v>403</v>
      </c>
      <c r="G142" s="64"/>
      <c r="H142" s="64"/>
      <c r="I142" s="150"/>
      <c r="J142" s="64"/>
      <c r="K142" s="64"/>
      <c r="L142" s="62"/>
      <c r="M142" s="210"/>
      <c r="N142" s="43"/>
      <c r="O142" s="43"/>
      <c r="P142" s="43"/>
      <c r="Q142" s="43"/>
      <c r="R142" s="43"/>
      <c r="S142" s="43"/>
      <c r="T142" s="79"/>
      <c r="AT142" s="24" t="s">
        <v>163</v>
      </c>
      <c r="AU142" s="24" t="s">
        <v>88</v>
      </c>
    </row>
    <row r="143" spans="2:65" s="13" customFormat="1" ht="12">
      <c r="B143" s="234"/>
      <c r="C143" s="235"/>
      <c r="D143" s="175" t="s">
        <v>185</v>
      </c>
      <c r="E143" s="236" t="s">
        <v>32</v>
      </c>
      <c r="F143" s="237" t="s">
        <v>404</v>
      </c>
      <c r="G143" s="235"/>
      <c r="H143" s="236" t="s">
        <v>32</v>
      </c>
      <c r="I143" s="238"/>
      <c r="J143" s="235"/>
      <c r="K143" s="235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185</v>
      </c>
      <c r="AU143" s="243" t="s">
        <v>88</v>
      </c>
      <c r="AV143" s="13" t="s">
        <v>85</v>
      </c>
      <c r="AW143" s="13" t="s">
        <v>41</v>
      </c>
      <c r="AX143" s="13" t="s">
        <v>77</v>
      </c>
      <c r="AY143" s="243" t="s">
        <v>161</v>
      </c>
    </row>
    <row r="144" spans="2:65" s="11" customFormat="1" ht="12">
      <c r="B144" s="211"/>
      <c r="C144" s="212"/>
      <c r="D144" s="175" t="s">
        <v>185</v>
      </c>
      <c r="E144" s="213" t="s">
        <v>32</v>
      </c>
      <c r="F144" s="214" t="s">
        <v>405</v>
      </c>
      <c r="G144" s="212"/>
      <c r="H144" s="215">
        <v>2.1040000000000001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185</v>
      </c>
      <c r="AU144" s="221" t="s">
        <v>88</v>
      </c>
      <c r="AV144" s="11" t="s">
        <v>88</v>
      </c>
      <c r="AW144" s="11" t="s">
        <v>41</v>
      </c>
      <c r="AX144" s="11" t="s">
        <v>77</v>
      </c>
      <c r="AY144" s="221" t="s">
        <v>161</v>
      </c>
    </row>
    <row r="145" spans="2:65" s="11" customFormat="1" ht="12">
      <c r="B145" s="211"/>
      <c r="C145" s="212"/>
      <c r="D145" s="175" t="s">
        <v>185</v>
      </c>
      <c r="E145" s="213" t="s">
        <v>32</v>
      </c>
      <c r="F145" s="214" t="s">
        <v>406</v>
      </c>
      <c r="G145" s="212"/>
      <c r="H145" s="215">
        <v>4.242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185</v>
      </c>
      <c r="AU145" s="221" t="s">
        <v>88</v>
      </c>
      <c r="AV145" s="11" t="s">
        <v>88</v>
      </c>
      <c r="AW145" s="11" t="s">
        <v>41</v>
      </c>
      <c r="AX145" s="11" t="s">
        <v>77</v>
      </c>
      <c r="AY145" s="221" t="s">
        <v>161</v>
      </c>
    </row>
    <row r="146" spans="2:65" s="12" customFormat="1" ht="12">
      <c r="B146" s="222"/>
      <c r="C146" s="223"/>
      <c r="D146" s="175" t="s">
        <v>185</v>
      </c>
      <c r="E146" s="224" t="s">
        <v>32</v>
      </c>
      <c r="F146" s="225" t="s">
        <v>192</v>
      </c>
      <c r="G146" s="223"/>
      <c r="H146" s="226">
        <v>6.3460000000000001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185</v>
      </c>
      <c r="AU146" s="232" t="s">
        <v>88</v>
      </c>
      <c r="AV146" s="12" t="s">
        <v>160</v>
      </c>
      <c r="AW146" s="12" t="s">
        <v>41</v>
      </c>
      <c r="AX146" s="12" t="s">
        <v>85</v>
      </c>
      <c r="AY146" s="232" t="s">
        <v>161</v>
      </c>
    </row>
    <row r="147" spans="2:65" s="1" customFormat="1" ht="16.5" customHeight="1">
      <c r="B147" s="42"/>
      <c r="C147" s="163" t="s">
        <v>301</v>
      </c>
      <c r="D147" s="163" t="s">
        <v>156</v>
      </c>
      <c r="E147" s="164" t="s">
        <v>407</v>
      </c>
      <c r="F147" s="165" t="s">
        <v>408</v>
      </c>
      <c r="G147" s="166" t="s">
        <v>248</v>
      </c>
      <c r="H147" s="167">
        <v>6.3460000000000001</v>
      </c>
      <c r="I147" s="168"/>
      <c r="J147" s="169">
        <f>ROUND(I147*H147,2)</f>
        <v>0</v>
      </c>
      <c r="K147" s="165" t="s">
        <v>178</v>
      </c>
      <c r="L147" s="62"/>
      <c r="M147" s="170" t="s">
        <v>32</v>
      </c>
      <c r="N147" s="171" t="s">
        <v>48</v>
      </c>
      <c r="O147" s="43"/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AR147" s="24" t="s">
        <v>160</v>
      </c>
      <c r="AT147" s="24" t="s">
        <v>156</v>
      </c>
      <c r="AU147" s="24" t="s">
        <v>88</v>
      </c>
      <c r="AY147" s="24" t="s">
        <v>161</v>
      </c>
      <c r="BE147" s="174">
        <f>IF(N147="základní",J147,0)</f>
        <v>0</v>
      </c>
      <c r="BF147" s="174">
        <f>IF(N147="snížená",J147,0)</f>
        <v>0</v>
      </c>
      <c r="BG147" s="174">
        <f>IF(N147="zákl. přenesená",J147,0)</f>
        <v>0</v>
      </c>
      <c r="BH147" s="174">
        <f>IF(N147="sníž. přenesená",J147,0)</f>
        <v>0</v>
      </c>
      <c r="BI147" s="174">
        <f>IF(N147="nulová",J147,0)</f>
        <v>0</v>
      </c>
      <c r="BJ147" s="24" t="s">
        <v>85</v>
      </c>
      <c r="BK147" s="174">
        <f>ROUND(I147*H147,2)</f>
        <v>0</v>
      </c>
      <c r="BL147" s="24" t="s">
        <v>160</v>
      </c>
      <c r="BM147" s="24" t="s">
        <v>409</v>
      </c>
    </row>
    <row r="148" spans="2:65" s="1" customFormat="1" ht="25.5" customHeight="1">
      <c r="B148" s="42"/>
      <c r="C148" s="163" t="s">
        <v>10</v>
      </c>
      <c r="D148" s="163" t="s">
        <v>156</v>
      </c>
      <c r="E148" s="164" t="s">
        <v>410</v>
      </c>
      <c r="F148" s="165" t="s">
        <v>411</v>
      </c>
      <c r="G148" s="166" t="s">
        <v>237</v>
      </c>
      <c r="H148" s="167">
        <v>39</v>
      </c>
      <c r="I148" s="168"/>
      <c r="J148" s="169">
        <f>ROUND(I148*H148,2)</f>
        <v>0</v>
      </c>
      <c r="K148" s="165" t="s">
        <v>178</v>
      </c>
      <c r="L148" s="62"/>
      <c r="M148" s="170" t="s">
        <v>32</v>
      </c>
      <c r="N148" s="171" t="s">
        <v>48</v>
      </c>
      <c r="O148" s="43"/>
      <c r="P148" s="172">
        <f>O148*H148</f>
        <v>0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AR148" s="24" t="s">
        <v>160</v>
      </c>
      <c r="AT148" s="24" t="s">
        <v>156</v>
      </c>
      <c r="AU148" s="24" t="s">
        <v>88</v>
      </c>
      <c r="AY148" s="24" t="s">
        <v>161</v>
      </c>
      <c r="BE148" s="174">
        <f>IF(N148="základní",J148,0)</f>
        <v>0</v>
      </c>
      <c r="BF148" s="174">
        <f>IF(N148="snížená",J148,0)</f>
        <v>0</v>
      </c>
      <c r="BG148" s="174">
        <f>IF(N148="zákl. přenesená",J148,0)</f>
        <v>0</v>
      </c>
      <c r="BH148" s="174">
        <f>IF(N148="sníž. přenesená",J148,0)</f>
        <v>0</v>
      </c>
      <c r="BI148" s="174">
        <f>IF(N148="nulová",J148,0)</f>
        <v>0</v>
      </c>
      <c r="BJ148" s="24" t="s">
        <v>85</v>
      </c>
      <c r="BK148" s="174">
        <f>ROUND(I148*H148,2)</f>
        <v>0</v>
      </c>
      <c r="BL148" s="24" t="s">
        <v>160</v>
      </c>
      <c r="BM148" s="24" t="s">
        <v>412</v>
      </c>
    </row>
    <row r="149" spans="2:65" s="1" customFormat="1" ht="24">
      <c r="B149" s="42"/>
      <c r="C149" s="64"/>
      <c r="D149" s="175" t="s">
        <v>163</v>
      </c>
      <c r="E149" s="64"/>
      <c r="F149" s="176" t="s">
        <v>413</v>
      </c>
      <c r="G149" s="64"/>
      <c r="H149" s="64"/>
      <c r="I149" s="150"/>
      <c r="J149" s="64"/>
      <c r="K149" s="64"/>
      <c r="L149" s="62"/>
      <c r="M149" s="210"/>
      <c r="N149" s="43"/>
      <c r="O149" s="43"/>
      <c r="P149" s="43"/>
      <c r="Q149" s="43"/>
      <c r="R149" s="43"/>
      <c r="S149" s="43"/>
      <c r="T149" s="79"/>
      <c r="AT149" s="24" t="s">
        <v>163</v>
      </c>
      <c r="AU149" s="24" t="s">
        <v>88</v>
      </c>
    </row>
    <row r="150" spans="2:65" s="13" customFormat="1" ht="12">
      <c r="B150" s="234"/>
      <c r="C150" s="235"/>
      <c r="D150" s="175" t="s">
        <v>185</v>
      </c>
      <c r="E150" s="236" t="s">
        <v>32</v>
      </c>
      <c r="F150" s="237" t="s">
        <v>414</v>
      </c>
      <c r="G150" s="235"/>
      <c r="H150" s="236" t="s">
        <v>32</v>
      </c>
      <c r="I150" s="238"/>
      <c r="J150" s="235"/>
      <c r="K150" s="235"/>
      <c r="L150" s="239"/>
      <c r="M150" s="240"/>
      <c r="N150" s="241"/>
      <c r="O150" s="241"/>
      <c r="P150" s="241"/>
      <c r="Q150" s="241"/>
      <c r="R150" s="241"/>
      <c r="S150" s="241"/>
      <c r="T150" s="242"/>
      <c r="AT150" s="243" t="s">
        <v>185</v>
      </c>
      <c r="AU150" s="243" t="s">
        <v>88</v>
      </c>
      <c r="AV150" s="13" t="s">
        <v>85</v>
      </c>
      <c r="AW150" s="13" t="s">
        <v>41</v>
      </c>
      <c r="AX150" s="13" t="s">
        <v>77</v>
      </c>
      <c r="AY150" s="243" t="s">
        <v>161</v>
      </c>
    </row>
    <row r="151" spans="2:65" s="11" customFormat="1" ht="12">
      <c r="B151" s="211"/>
      <c r="C151" s="212"/>
      <c r="D151" s="175" t="s">
        <v>185</v>
      </c>
      <c r="E151" s="213" t="s">
        <v>32</v>
      </c>
      <c r="F151" s="214" t="s">
        <v>415</v>
      </c>
      <c r="G151" s="212"/>
      <c r="H151" s="215">
        <v>39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185</v>
      </c>
      <c r="AU151" s="221" t="s">
        <v>88</v>
      </c>
      <c r="AV151" s="11" t="s">
        <v>88</v>
      </c>
      <c r="AW151" s="11" t="s">
        <v>41</v>
      </c>
      <c r="AX151" s="11" t="s">
        <v>77</v>
      </c>
      <c r="AY151" s="221" t="s">
        <v>161</v>
      </c>
    </row>
    <row r="152" spans="2:65" s="12" customFormat="1" ht="12">
      <c r="B152" s="222"/>
      <c r="C152" s="223"/>
      <c r="D152" s="175" t="s">
        <v>185</v>
      </c>
      <c r="E152" s="224" t="s">
        <v>32</v>
      </c>
      <c r="F152" s="225" t="s">
        <v>192</v>
      </c>
      <c r="G152" s="223"/>
      <c r="H152" s="226">
        <v>39</v>
      </c>
      <c r="I152" s="227"/>
      <c r="J152" s="223"/>
      <c r="K152" s="223"/>
      <c r="L152" s="228"/>
      <c r="M152" s="229"/>
      <c r="N152" s="230"/>
      <c r="O152" s="230"/>
      <c r="P152" s="230"/>
      <c r="Q152" s="230"/>
      <c r="R152" s="230"/>
      <c r="S152" s="230"/>
      <c r="T152" s="231"/>
      <c r="AT152" s="232" t="s">
        <v>185</v>
      </c>
      <c r="AU152" s="232" t="s">
        <v>88</v>
      </c>
      <c r="AV152" s="12" t="s">
        <v>160</v>
      </c>
      <c r="AW152" s="12" t="s">
        <v>41</v>
      </c>
      <c r="AX152" s="12" t="s">
        <v>85</v>
      </c>
      <c r="AY152" s="232" t="s">
        <v>161</v>
      </c>
    </row>
    <row r="153" spans="2:65" s="1" customFormat="1" ht="16.5" customHeight="1">
      <c r="B153" s="42"/>
      <c r="C153" s="244" t="s">
        <v>313</v>
      </c>
      <c r="D153" s="244" t="s">
        <v>416</v>
      </c>
      <c r="E153" s="245" t="s">
        <v>417</v>
      </c>
      <c r="F153" s="246" t="s">
        <v>418</v>
      </c>
      <c r="G153" s="247" t="s">
        <v>298</v>
      </c>
      <c r="H153" s="248">
        <v>4.758</v>
      </c>
      <c r="I153" s="249"/>
      <c r="J153" s="250">
        <f>ROUND(I153*H153,2)</f>
        <v>0</v>
      </c>
      <c r="K153" s="246" t="s">
        <v>178</v>
      </c>
      <c r="L153" s="251"/>
      <c r="M153" s="252" t="s">
        <v>32</v>
      </c>
      <c r="N153" s="253" t="s">
        <v>48</v>
      </c>
      <c r="O153" s="43"/>
      <c r="P153" s="172">
        <f>O153*H153</f>
        <v>0</v>
      </c>
      <c r="Q153" s="172">
        <v>1</v>
      </c>
      <c r="R153" s="172">
        <f>Q153*H153</f>
        <v>4.758</v>
      </c>
      <c r="S153" s="172">
        <v>0</v>
      </c>
      <c r="T153" s="173">
        <f>S153*H153</f>
        <v>0</v>
      </c>
      <c r="AR153" s="24" t="s">
        <v>223</v>
      </c>
      <c r="AT153" s="24" t="s">
        <v>416</v>
      </c>
      <c r="AU153" s="24" t="s">
        <v>88</v>
      </c>
      <c r="AY153" s="24" t="s">
        <v>161</v>
      </c>
      <c r="BE153" s="174">
        <f>IF(N153="základní",J153,0)</f>
        <v>0</v>
      </c>
      <c r="BF153" s="174">
        <f>IF(N153="snížená",J153,0)</f>
        <v>0</v>
      </c>
      <c r="BG153" s="174">
        <f>IF(N153="zákl. přenesená",J153,0)</f>
        <v>0</v>
      </c>
      <c r="BH153" s="174">
        <f>IF(N153="sníž. přenesená",J153,0)</f>
        <v>0</v>
      </c>
      <c r="BI153" s="174">
        <f>IF(N153="nulová",J153,0)</f>
        <v>0</v>
      </c>
      <c r="BJ153" s="24" t="s">
        <v>85</v>
      </c>
      <c r="BK153" s="174">
        <f>ROUND(I153*H153,2)</f>
        <v>0</v>
      </c>
      <c r="BL153" s="24" t="s">
        <v>160</v>
      </c>
      <c r="BM153" s="24" t="s">
        <v>419</v>
      </c>
    </row>
    <row r="154" spans="2:65" s="1" customFormat="1" ht="36">
      <c r="B154" s="42"/>
      <c r="C154" s="64"/>
      <c r="D154" s="175" t="s">
        <v>163</v>
      </c>
      <c r="E154" s="64"/>
      <c r="F154" s="176" t="s">
        <v>420</v>
      </c>
      <c r="G154" s="64"/>
      <c r="H154" s="64"/>
      <c r="I154" s="150"/>
      <c r="J154" s="64"/>
      <c r="K154" s="64"/>
      <c r="L154" s="62"/>
      <c r="M154" s="210"/>
      <c r="N154" s="43"/>
      <c r="O154" s="43"/>
      <c r="P154" s="43"/>
      <c r="Q154" s="43"/>
      <c r="R154" s="43"/>
      <c r="S154" s="43"/>
      <c r="T154" s="79"/>
      <c r="AT154" s="24" t="s">
        <v>163</v>
      </c>
      <c r="AU154" s="24" t="s">
        <v>88</v>
      </c>
    </row>
    <row r="155" spans="2:65" s="11" customFormat="1" ht="12">
      <c r="B155" s="211"/>
      <c r="C155" s="212"/>
      <c r="D155" s="175" t="s">
        <v>185</v>
      </c>
      <c r="E155" s="212"/>
      <c r="F155" s="214" t="s">
        <v>421</v>
      </c>
      <c r="G155" s="212"/>
      <c r="H155" s="215">
        <v>4.758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185</v>
      </c>
      <c r="AU155" s="221" t="s">
        <v>88</v>
      </c>
      <c r="AV155" s="11" t="s">
        <v>88</v>
      </c>
      <c r="AW155" s="11" t="s">
        <v>6</v>
      </c>
      <c r="AX155" s="11" t="s">
        <v>85</v>
      </c>
      <c r="AY155" s="221" t="s">
        <v>161</v>
      </c>
    </row>
    <row r="156" spans="2:65" s="1" customFormat="1" ht="25.5" customHeight="1">
      <c r="B156" s="42"/>
      <c r="C156" s="163" t="s">
        <v>318</v>
      </c>
      <c r="D156" s="163" t="s">
        <v>156</v>
      </c>
      <c r="E156" s="164" t="s">
        <v>422</v>
      </c>
      <c r="F156" s="165" t="s">
        <v>423</v>
      </c>
      <c r="G156" s="166" t="s">
        <v>237</v>
      </c>
      <c r="H156" s="167">
        <v>213</v>
      </c>
      <c r="I156" s="168"/>
      <c r="J156" s="169">
        <f>ROUND(I156*H156,2)</f>
        <v>0</v>
      </c>
      <c r="K156" s="165" t="s">
        <v>178</v>
      </c>
      <c r="L156" s="62"/>
      <c r="M156" s="170" t="s">
        <v>32</v>
      </c>
      <c r="N156" s="171" t="s">
        <v>48</v>
      </c>
      <c r="O156" s="43"/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AR156" s="24" t="s">
        <v>160</v>
      </c>
      <c r="AT156" s="24" t="s">
        <v>156</v>
      </c>
      <c r="AU156" s="24" t="s">
        <v>88</v>
      </c>
      <c r="AY156" s="24" t="s">
        <v>161</v>
      </c>
      <c r="BE156" s="174">
        <f>IF(N156="základní",J156,0)</f>
        <v>0</v>
      </c>
      <c r="BF156" s="174">
        <f>IF(N156="snížená",J156,0)</f>
        <v>0</v>
      </c>
      <c r="BG156" s="174">
        <f>IF(N156="zákl. přenesená",J156,0)</f>
        <v>0</v>
      </c>
      <c r="BH156" s="174">
        <f>IF(N156="sníž. přenesená",J156,0)</f>
        <v>0</v>
      </c>
      <c r="BI156" s="174">
        <f>IF(N156="nulová",J156,0)</f>
        <v>0</v>
      </c>
      <c r="BJ156" s="24" t="s">
        <v>85</v>
      </c>
      <c r="BK156" s="174">
        <f>ROUND(I156*H156,2)</f>
        <v>0</v>
      </c>
      <c r="BL156" s="24" t="s">
        <v>160</v>
      </c>
      <c r="BM156" s="24" t="s">
        <v>424</v>
      </c>
    </row>
    <row r="157" spans="2:65" s="1" customFormat="1" ht="24">
      <c r="B157" s="42"/>
      <c r="C157" s="64"/>
      <c r="D157" s="175" t="s">
        <v>163</v>
      </c>
      <c r="E157" s="64"/>
      <c r="F157" s="176" t="s">
        <v>413</v>
      </c>
      <c r="G157" s="64"/>
      <c r="H157" s="64"/>
      <c r="I157" s="150"/>
      <c r="J157" s="64"/>
      <c r="K157" s="64"/>
      <c r="L157" s="62"/>
      <c r="M157" s="210"/>
      <c r="N157" s="43"/>
      <c r="O157" s="43"/>
      <c r="P157" s="43"/>
      <c r="Q157" s="43"/>
      <c r="R157" s="43"/>
      <c r="S157" s="43"/>
      <c r="T157" s="79"/>
      <c r="AT157" s="24" t="s">
        <v>163</v>
      </c>
      <c r="AU157" s="24" t="s">
        <v>88</v>
      </c>
    </row>
    <row r="158" spans="2:65" s="13" customFormat="1" ht="12">
      <c r="B158" s="234"/>
      <c r="C158" s="235"/>
      <c r="D158" s="175" t="s">
        <v>185</v>
      </c>
      <c r="E158" s="236" t="s">
        <v>32</v>
      </c>
      <c r="F158" s="237" t="s">
        <v>414</v>
      </c>
      <c r="G158" s="235"/>
      <c r="H158" s="236" t="s">
        <v>32</v>
      </c>
      <c r="I158" s="238"/>
      <c r="J158" s="235"/>
      <c r="K158" s="235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185</v>
      </c>
      <c r="AU158" s="243" t="s">
        <v>88</v>
      </c>
      <c r="AV158" s="13" t="s">
        <v>85</v>
      </c>
      <c r="AW158" s="13" t="s">
        <v>41</v>
      </c>
      <c r="AX158" s="13" t="s">
        <v>77</v>
      </c>
      <c r="AY158" s="243" t="s">
        <v>161</v>
      </c>
    </row>
    <row r="159" spans="2:65" s="11" customFormat="1" ht="12">
      <c r="B159" s="211"/>
      <c r="C159" s="212"/>
      <c r="D159" s="175" t="s">
        <v>185</v>
      </c>
      <c r="E159" s="213" t="s">
        <v>32</v>
      </c>
      <c r="F159" s="214" t="s">
        <v>425</v>
      </c>
      <c r="G159" s="212"/>
      <c r="H159" s="215">
        <v>213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185</v>
      </c>
      <c r="AU159" s="221" t="s">
        <v>88</v>
      </c>
      <c r="AV159" s="11" t="s">
        <v>88</v>
      </c>
      <c r="AW159" s="11" t="s">
        <v>41</v>
      </c>
      <c r="AX159" s="11" t="s">
        <v>85</v>
      </c>
      <c r="AY159" s="221" t="s">
        <v>161</v>
      </c>
    </row>
    <row r="160" spans="2:65" s="1" customFormat="1" ht="16.5" customHeight="1">
      <c r="B160" s="42"/>
      <c r="C160" s="244" t="s">
        <v>426</v>
      </c>
      <c r="D160" s="244" t="s">
        <v>416</v>
      </c>
      <c r="E160" s="245" t="s">
        <v>417</v>
      </c>
      <c r="F160" s="246" t="s">
        <v>418</v>
      </c>
      <c r="G160" s="247" t="s">
        <v>298</v>
      </c>
      <c r="H160" s="248">
        <v>25.986000000000001</v>
      </c>
      <c r="I160" s="249"/>
      <c r="J160" s="250">
        <f>ROUND(I160*H160,2)</f>
        <v>0</v>
      </c>
      <c r="K160" s="246" t="s">
        <v>178</v>
      </c>
      <c r="L160" s="251"/>
      <c r="M160" s="252" t="s">
        <v>32</v>
      </c>
      <c r="N160" s="253" t="s">
        <v>48</v>
      </c>
      <c r="O160" s="43"/>
      <c r="P160" s="172">
        <f>O160*H160</f>
        <v>0</v>
      </c>
      <c r="Q160" s="172">
        <v>1</v>
      </c>
      <c r="R160" s="172">
        <f>Q160*H160</f>
        <v>25.986000000000001</v>
      </c>
      <c r="S160" s="172">
        <v>0</v>
      </c>
      <c r="T160" s="173">
        <f>S160*H160</f>
        <v>0</v>
      </c>
      <c r="AR160" s="24" t="s">
        <v>223</v>
      </c>
      <c r="AT160" s="24" t="s">
        <v>416</v>
      </c>
      <c r="AU160" s="24" t="s">
        <v>88</v>
      </c>
      <c r="AY160" s="24" t="s">
        <v>161</v>
      </c>
      <c r="BE160" s="174">
        <f>IF(N160="základní",J160,0)</f>
        <v>0</v>
      </c>
      <c r="BF160" s="174">
        <f>IF(N160="snížená",J160,0)</f>
        <v>0</v>
      </c>
      <c r="BG160" s="174">
        <f>IF(N160="zákl. přenesená",J160,0)</f>
        <v>0</v>
      </c>
      <c r="BH160" s="174">
        <f>IF(N160="sníž. přenesená",J160,0)</f>
        <v>0</v>
      </c>
      <c r="BI160" s="174">
        <f>IF(N160="nulová",J160,0)</f>
        <v>0</v>
      </c>
      <c r="BJ160" s="24" t="s">
        <v>85</v>
      </c>
      <c r="BK160" s="174">
        <f>ROUND(I160*H160,2)</f>
        <v>0</v>
      </c>
      <c r="BL160" s="24" t="s">
        <v>160</v>
      </c>
      <c r="BM160" s="24" t="s">
        <v>427</v>
      </c>
    </row>
    <row r="161" spans="2:65" s="1" customFormat="1" ht="36">
      <c r="B161" s="42"/>
      <c r="C161" s="64"/>
      <c r="D161" s="175" t="s">
        <v>163</v>
      </c>
      <c r="E161" s="64"/>
      <c r="F161" s="176" t="s">
        <v>420</v>
      </c>
      <c r="G161" s="64"/>
      <c r="H161" s="64"/>
      <c r="I161" s="150"/>
      <c r="J161" s="64"/>
      <c r="K161" s="64"/>
      <c r="L161" s="62"/>
      <c r="M161" s="210"/>
      <c r="N161" s="43"/>
      <c r="O161" s="43"/>
      <c r="P161" s="43"/>
      <c r="Q161" s="43"/>
      <c r="R161" s="43"/>
      <c r="S161" s="43"/>
      <c r="T161" s="79"/>
      <c r="AT161" s="24" t="s">
        <v>163</v>
      </c>
      <c r="AU161" s="24" t="s">
        <v>88</v>
      </c>
    </row>
    <row r="162" spans="2:65" s="11" customFormat="1" ht="12">
      <c r="B162" s="211"/>
      <c r="C162" s="212"/>
      <c r="D162" s="175" t="s">
        <v>185</v>
      </c>
      <c r="E162" s="212"/>
      <c r="F162" s="214" t="s">
        <v>428</v>
      </c>
      <c r="G162" s="212"/>
      <c r="H162" s="215">
        <v>25.986000000000001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185</v>
      </c>
      <c r="AU162" s="221" t="s">
        <v>88</v>
      </c>
      <c r="AV162" s="11" t="s">
        <v>88</v>
      </c>
      <c r="AW162" s="11" t="s">
        <v>6</v>
      </c>
      <c r="AX162" s="11" t="s">
        <v>85</v>
      </c>
      <c r="AY162" s="221" t="s">
        <v>161</v>
      </c>
    </row>
    <row r="163" spans="2:65" s="1" customFormat="1" ht="25.5" customHeight="1">
      <c r="B163" s="42"/>
      <c r="C163" s="163" t="s">
        <v>429</v>
      </c>
      <c r="D163" s="163" t="s">
        <v>156</v>
      </c>
      <c r="E163" s="164" t="s">
        <v>430</v>
      </c>
      <c r="F163" s="165" t="s">
        <v>431</v>
      </c>
      <c r="G163" s="166" t="s">
        <v>237</v>
      </c>
      <c r="H163" s="167">
        <v>39</v>
      </c>
      <c r="I163" s="168"/>
      <c r="J163" s="169">
        <f>ROUND(I163*H163,2)</f>
        <v>0</v>
      </c>
      <c r="K163" s="165" t="s">
        <v>178</v>
      </c>
      <c r="L163" s="62"/>
      <c r="M163" s="170" t="s">
        <v>32</v>
      </c>
      <c r="N163" s="171" t="s">
        <v>48</v>
      </c>
      <c r="O163" s="43"/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AR163" s="24" t="s">
        <v>160</v>
      </c>
      <c r="AT163" s="24" t="s">
        <v>156</v>
      </c>
      <c r="AU163" s="24" t="s">
        <v>88</v>
      </c>
      <c r="AY163" s="24" t="s">
        <v>161</v>
      </c>
      <c r="BE163" s="174">
        <f>IF(N163="základní",J163,0)</f>
        <v>0</v>
      </c>
      <c r="BF163" s="174">
        <f>IF(N163="snížená",J163,0)</f>
        <v>0</v>
      </c>
      <c r="BG163" s="174">
        <f>IF(N163="zákl. přenesená",J163,0)</f>
        <v>0</v>
      </c>
      <c r="BH163" s="174">
        <f>IF(N163="sníž. přenesená",J163,0)</f>
        <v>0</v>
      </c>
      <c r="BI163" s="174">
        <f>IF(N163="nulová",J163,0)</f>
        <v>0</v>
      </c>
      <c r="BJ163" s="24" t="s">
        <v>85</v>
      </c>
      <c r="BK163" s="174">
        <f>ROUND(I163*H163,2)</f>
        <v>0</v>
      </c>
      <c r="BL163" s="24" t="s">
        <v>160</v>
      </c>
      <c r="BM163" s="24" t="s">
        <v>432</v>
      </c>
    </row>
    <row r="164" spans="2:65" s="1" customFormat="1" ht="25.5" customHeight="1">
      <c r="B164" s="42"/>
      <c r="C164" s="163" t="s">
        <v>433</v>
      </c>
      <c r="D164" s="163" t="s">
        <v>156</v>
      </c>
      <c r="E164" s="164" t="s">
        <v>434</v>
      </c>
      <c r="F164" s="165" t="s">
        <v>435</v>
      </c>
      <c r="G164" s="166" t="s">
        <v>237</v>
      </c>
      <c r="H164" s="167">
        <v>213</v>
      </c>
      <c r="I164" s="168"/>
      <c r="J164" s="169">
        <f>ROUND(I164*H164,2)</f>
        <v>0</v>
      </c>
      <c r="K164" s="165" t="s">
        <v>178</v>
      </c>
      <c r="L164" s="62"/>
      <c r="M164" s="170" t="s">
        <v>32</v>
      </c>
      <c r="N164" s="171" t="s">
        <v>48</v>
      </c>
      <c r="O164" s="43"/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AR164" s="24" t="s">
        <v>160</v>
      </c>
      <c r="AT164" s="24" t="s">
        <v>156</v>
      </c>
      <c r="AU164" s="24" t="s">
        <v>88</v>
      </c>
      <c r="AY164" s="24" t="s">
        <v>161</v>
      </c>
      <c r="BE164" s="174">
        <f>IF(N164="základní",J164,0)</f>
        <v>0</v>
      </c>
      <c r="BF164" s="174">
        <f>IF(N164="snížená",J164,0)</f>
        <v>0</v>
      </c>
      <c r="BG164" s="174">
        <f>IF(N164="zákl. přenesená",J164,0)</f>
        <v>0</v>
      </c>
      <c r="BH164" s="174">
        <f>IF(N164="sníž. přenesená",J164,0)</f>
        <v>0</v>
      </c>
      <c r="BI164" s="174">
        <f>IF(N164="nulová",J164,0)</f>
        <v>0</v>
      </c>
      <c r="BJ164" s="24" t="s">
        <v>85</v>
      </c>
      <c r="BK164" s="174">
        <f>ROUND(I164*H164,2)</f>
        <v>0</v>
      </c>
      <c r="BL164" s="24" t="s">
        <v>160</v>
      </c>
      <c r="BM164" s="24" t="s">
        <v>436</v>
      </c>
    </row>
    <row r="165" spans="2:65" s="1" customFormat="1" ht="16.5" customHeight="1">
      <c r="B165" s="42"/>
      <c r="C165" s="163" t="s">
        <v>9</v>
      </c>
      <c r="D165" s="163" t="s">
        <v>156</v>
      </c>
      <c r="E165" s="164" t="s">
        <v>437</v>
      </c>
      <c r="F165" s="165" t="s">
        <v>438</v>
      </c>
      <c r="G165" s="166" t="s">
        <v>248</v>
      </c>
      <c r="H165" s="167">
        <v>279.64</v>
      </c>
      <c r="I165" s="168"/>
      <c r="J165" s="169">
        <f>ROUND(I165*H165,2)</f>
        <v>0</v>
      </c>
      <c r="K165" s="165" t="s">
        <v>178</v>
      </c>
      <c r="L165" s="62"/>
      <c r="M165" s="170" t="s">
        <v>32</v>
      </c>
      <c r="N165" s="171" t="s">
        <v>48</v>
      </c>
      <c r="O165" s="43"/>
      <c r="P165" s="172">
        <f>O165*H165</f>
        <v>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AR165" s="24" t="s">
        <v>160</v>
      </c>
      <c r="AT165" s="24" t="s">
        <v>156</v>
      </c>
      <c r="AU165" s="24" t="s">
        <v>88</v>
      </c>
      <c r="AY165" s="24" t="s">
        <v>161</v>
      </c>
      <c r="BE165" s="174">
        <f>IF(N165="základní",J165,0)</f>
        <v>0</v>
      </c>
      <c r="BF165" s="174">
        <f>IF(N165="snížená",J165,0)</f>
        <v>0</v>
      </c>
      <c r="BG165" s="174">
        <f>IF(N165="zákl. přenesená",J165,0)</f>
        <v>0</v>
      </c>
      <c r="BH165" s="174">
        <f>IF(N165="sníž. přenesená",J165,0)</f>
        <v>0</v>
      </c>
      <c r="BI165" s="174">
        <f>IF(N165="nulová",J165,0)</f>
        <v>0</v>
      </c>
      <c r="BJ165" s="24" t="s">
        <v>85</v>
      </c>
      <c r="BK165" s="174">
        <f>ROUND(I165*H165,2)</f>
        <v>0</v>
      </c>
      <c r="BL165" s="24" t="s">
        <v>160</v>
      </c>
      <c r="BM165" s="24" t="s">
        <v>439</v>
      </c>
    </row>
    <row r="166" spans="2:65" s="1" customFormat="1" ht="16.5" customHeight="1">
      <c r="B166" s="42"/>
      <c r="C166" s="163" t="s">
        <v>440</v>
      </c>
      <c r="D166" s="163" t="s">
        <v>156</v>
      </c>
      <c r="E166" s="164" t="s">
        <v>441</v>
      </c>
      <c r="F166" s="165" t="s">
        <v>442</v>
      </c>
      <c r="G166" s="166" t="s">
        <v>237</v>
      </c>
      <c r="H166" s="167">
        <v>60.9</v>
      </c>
      <c r="I166" s="168"/>
      <c r="J166" s="169">
        <f>ROUND(I166*H166,2)</f>
        <v>0</v>
      </c>
      <c r="K166" s="165" t="s">
        <v>178</v>
      </c>
      <c r="L166" s="62"/>
      <c r="M166" s="170" t="s">
        <v>32</v>
      </c>
      <c r="N166" s="171" t="s">
        <v>48</v>
      </c>
      <c r="O166" s="43"/>
      <c r="P166" s="172">
        <f>O166*H166</f>
        <v>0</v>
      </c>
      <c r="Q166" s="172">
        <v>0</v>
      </c>
      <c r="R166" s="172">
        <f>Q166*H166</f>
        <v>0</v>
      </c>
      <c r="S166" s="172">
        <v>0</v>
      </c>
      <c r="T166" s="173">
        <f>S166*H166</f>
        <v>0</v>
      </c>
      <c r="AR166" s="24" t="s">
        <v>160</v>
      </c>
      <c r="AT166" s="24" t="s">
        <v>156</v>
      </c>
      <c r="AU166" s="24" t="s">
        <v>88</v>
      </c>
      <c r="AY166" s="24" t="s">
        <v>161</v>
      </c>
      <c r="BE166" s="174">
        <f>IF(N166="základní",J166,0)</f>
        <v>0</v>
      </c>
      <c r="BF166" s="174">
        <f>IF(N166="snížená",J166,0)</f>
        <v>0</v>
      </c>
      <c r="BG166" s="174">
        <f>IF(N166="zákl. přenesená",J166,0)</f>
        <v>0</v>
      </c>
      <c r="BH166" s="174">
        <f>IF(N166="sníž. přenesená",J166,0)</f>
        <v>0</v>
      </c>
      <c r="BI166" s="174">
        <f>IF(N166="nulová",J166,0)</f>
        <v>0</v>
      </c>
      <c r="BJ166" s="24" t="s">
        <v>85</v>
      </c>
      <c r="BK166" s="174">
        <f>ROUND(I166*H166,2)</f>
        <v>0</v>
      </c>
      <c r="BL166" s="24" t="s">
        <v>160</v>
      </c>
      <c r="BM166" s="24" t="s">
        <v>443</v>
      </c>
    </row>
    <row r="167" spans="2:65" s="1" customFormat="1" ht="24">
      <c r="B167" s="42"/>
      <c r="C167" s="64"/>
      <c r="D167" s="175" t="s">
        <v>163</v>
      </c>
      <c r="E167" s="64"/>
      <c r="F167" s="176" t="s">
        <v>444</v>
      </c>
      <c r="G167" s="64"/>
      <c r="H167" s="64"/>
      <c r="I167" s="150"/>
      <c r="J167" s="64"/>
      <c r="K167" s="64"/>
      <c r="L167" s="62"/>
      <c r="M167" s="210"/>
      <c r="N167" s="43"/>
      <c r="O167" s="43"/>
      <c r="P167" s="43"/>
      <c r="Q167" s="43"/>
      <c r="R167" s="43"/>
      <c r="S167" s="43"/>
      <c r="T167" s="79"/>
      <c r="AT167" s="24" t="s">
        <v>163</v>
      </c>
      <c r="AU167" s="24" t="s">
        <v>88</v>
      </c>
    </row>
    <row r="168" spans="2:65" s="1" customFormat="1" ht="16.5" customHeight="1">
      <c r="B168" s="42"/>
      <c r="C168" s="163" t="s">
        <v>445</v>
      </c>
      <c r="D168" s="163" t="s">
        <v>156</v>
      </c>
      <c r="E168" s="164" t="s">
        <v>446</v>
      </c>
      <c r="F168" s="165" t="s">
        <v>447</v>
      </c>
      <c r="G168" s="166" t="s">
        <v>248</v>
      </c>
      <c r="H168" s="167">
        <v>471.22500000000002</v>
      </c>
      <c r="I168" s="168"/>
      <c r="J168" s="169">
        <f>ROUND(I168*H168,2)</f>
        <v>0</v>
      </c>
      <c r="K168" s="165" t="s">
        <v>178</v>
      </c>
      <c r="L168" s="62"/>
      <c r="M168" s="170" t="s">
        <v>32</v>
      </c>
      <c r="N168" s="171" t="s">
        <v>48</v>
      </c>
      <c r="O168" s="43"/>
      <c r="P168" s="172">
        <f>O168*H168</f>
        <v>0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AR168" s="24" t="s">
        <v>160</v>
      </c>
      <c r="AT168" s="24" t="s">
        <v>156</v>
      </c>
      <c r="AU168" s="24" t="s">
        <v>88</v>
      </c>
      <c r="AY168" s="24" t="s">
        <v>161</v>
      </c>
      <c r="BE168" s="174">
        <f>IF(N168="základní",J168,0)</f>
        <v>0</v>
      </c>
      <c r="BF168" s="174">
        <f>IF(N168="snížená",J168,0)</f>
        <v>0</v>
      </c>
      <c r="BG168" s="174">
        <f>IF(N168="zákl. přenesená",J168,0)</f>
        <v>0</v>
      </c>
      <c r="BH168" s="174">
        <f>IF(N168="sníž. přenesená",J168,0)</f>
        <v>0</v>
      </c>
      <c r="BI168" s="174">
        <f>IF(N168="nulová",J168,0)</f>
        <v>0</v>
      </c>
      <c r="BJ168" s="24" t="s">
        <v>85</v>
      </c>
      <c r="BK168" s="174">
        <f>ROUND(I168*H168,2)</f>
        <v>0</v>
      </c>
      <c r="BL168" s="24" t="s">
        <v>160</v>
      </c>
      <c r="BM168" s="24" t="s">
        <v>448</v>
      </c>
    </row>
    <row r="169" spans="2:65" s="1" customFormat="1" ht="24">
      <c r="B169" s="42"/>
      <c r="C169" s="64"/>
      <c r="D169" s="175" t="s">
        <v>163</v>
      </c>
      <c r="E169" s="64"/>
      <c r="F169" s="176" t="s">
        <v>449</v>
      </c>
      <c r="G169" s="64"/>
      <c r="H169" s="64"/>
      <c r="I169" s="150"/>
      <c r="J169" s="64"/>
      <c r="K169" s="64"/>
      <c r="L169" s="62"/>
      <c r="M169" s="210"/>
      <c r="N169" s="43"/>
      <c r="O169" s="43"/>
      <c r="P169" s="43"/>
      <c r="Q169" s="43"/>
      <c r="R169" s="43"/>
      <c r="S169" s="43"/>
      <c r="T169" s="79"/>
      <c r="AT169" s="24" t="s">
        <v>163</v>
      </c>
      <c r="AU169" s="24" t="s">
        <v>88</v>
      </c>
    </row>
    <row r="170" spans="2:65" s="13" customFormat="1" ht="12">
      <c r="B170" s="234"/>
      <c r="C170" s="235"/>
      <c r="D170" s="175" t="s">
        <v>185</v>
      </c>
      <c r="E170" s="236" t="s">
        <v>32</v>
      </c>
      <c r="F170" s="237" t="s">
        <v>450</v>
      </c>
      <c r="G170" s="235"/>
      <c r="H170" s="236" t="s">
        <v>32</v>
      </c>
      <c r="I170" s="238"/>
      <c r="J170" s="235"/>
      <c r="K170" s="235"/>
      <c r="L170" s="239"/>
      <c r="M170" s="240"/>
      <c r="N170" s="241"/>
      <c r="O170" s="241"/>
      <c r="P170" s="241"/>
      <c r="Q170" s="241"/>
      <c r="R170" s="241"/>
      <c r="S170" s="241"/>
      <c r="T170" s="242"/>
      <c r="AT170" s="243" t="s">
        <v>185</v>
      </c>
      <c r="AU170" s="243" t="s">
        <v>88</v>
      </c>
      <c r="AV170" s="13" t="s">
        <v>85</v>
      </c>
      <c r="AW170" s="13" t="s">
        <v>41</v>
      </c>
      <c r="AX170" s="13" t="s">
        <v>77</v>
      </c>
      <c r="AY170" s="243" t="s">
        <v>161</v>
      </c>
    </row>
    <row r="171" spans="2:65" s="11" customFormat="1" ht="12">
      <c r="B171" s="211"/>
      <c r="C171" s="212"/>
      <c r="D171" s="175" t="s">
        <v>185</v>
      </c>
      <c r="E171" s="213" t="s">
        <v>32</v>
      </c>
      <c r="F171" s="214" t="s">
        <v>451</v>
      </c>
      <c r="G171" s="212"/>
      <c r="H171" s="215">
        <v>279.64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185</v>
      </c>
      <c r="AU171" s="221" t="s">
        <v>88</v>
      </c>
      <c r="AV171" s="11" t="s">
        <v>88</v>
      </c>
      <c r="AW171" s="11" t="s">
        <v>41</v>
      </c>
      <c r="AX171" s="11" t="s">
        <v>77</v>
      </c>
      <c r="AY171" s="221" t="s">
        <v>161</v>
      </c>
    </row>
    <row r="172" spans="2:65" s="11" customFormat="1" ht="12">
      <c r="B172" s="211"/>
      <c r="C172" s="212"/>
      <c r="D172" s="175" t="s">
        <v>185</v>
      </c>
      <c r="E172" s="213" t="s">
        <v>32</v>
      </c>
      <c r="F172" s="214" t="s">
        <v>452</v>
      </c>
      <c r="G172" s="212"/>
      <c r="H172" s="215">
        <v>6.3460000000000001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185</v>
      </c>
      <c r="AU172" s="221" t="s">
        <v>88</v>
      </c>
      <c r="AV172" s="11" t="s">
        <v>88</v>
      </c>
      <c r="AW172" s="11" t="s">
        <v>41</v>
      </c>
      <c r="AX172" s="11" t="s">
        <v>77</v>
      </c>
      <c r="AY172" s="221" t="s">
        <v>161</v>
      </c>
    </row>
    <row r="173" spans="2:65" s="11" customFormat="1" ht="12">
      <c r="B173" s="211"/>
      <c r="C173" s="212"/>
      <c r="D173" s="175" t="s">
        <v>185</v>
      </c>
      <c r="E173" s="213" t="s">
        <v>32</v>
      </c>
      <c r="F173" s="214" t="s">
        <v>453</v>
      </c>
      <c r="G173" s="212"/>
      <c r="H173" s="215">
        <v>58.268000000000001</v>
      </c>
      <c r="I173" s="216"/>
      <c r="J173" s="212"/>
      <c r="K173" s="212"/>
      <c r="L173" s="217"/>
      <c r="M173" s="218"/>
      <c r="N173" s="219"/>
      <c r="O173" s="219"/>
      <c r="P173" s="219"/>
      <c r="Q173" s="219"/>
      <c r="R173" s="219"/>
      <c r="S173" s="219"/>
      <c r="T173" s="220"/>
      <c r="AT173" s="221" t="s">
        <v>185</v>
      </c>
      <c r="AU173" s="221" t="s">
        <v>88</v>
      </c>
      <c r="AV173" s="11" t="s">
        <v>88</v>
      </c>
      <c r="AW173" s="11" t="s">
        <v>41</v>
      </c>
      <c r="AX173" s="11" t="s">
        <v>77</v>
      </c>
      <c r="AY173" s="221" t="s">
        <v>161</v>
      </c>
    </row>
    <row r="174" spans="2:65" s="14" customFormat="1" ht="12">
      <c r="B174" s="254"/>
      <c r="C174" s="255"/>
      <c r="D174" s="175" t="s">
        <v>185</v>
      </c>
      <c r="E174" s="256" t="s">
        <v>32</v>
      </c>
      <c r="F174" s="257" t="s">
        <v>454</v>
      </c>
      <c r="G174" s="255"/>
      <c r="H174" s="258">
        <v>344.25400000000002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AT174" s="264" t="s">
        <v>185</v>
      </c>
      <c r="AU174" s="264" t="s">
        <v>88</v>
      </c>
      <c r="AV174" s="14" t="s">
        <v>193</v>
      </c>
      <c r="AW174" s="14" t="s">
        <v>41</v>
      </c>
      <c r="AX174" s="14" t="s">
        <v>77</v>
      </c>
      <c r="AY174" s="264" t="s">
        <v>161</v>
      </c>
    </row>
    <row r="175" spans="2:65" s="13" customFormat="1" ht="12">
      <c r="B175" s="234"/>
      <c r="C175" s="235"/>
      <c r="D175" s="175" t="s">
        <v>185</v>
      </c>
      <c r="E175" s="236" t="s">
        <v>32</v>
      </c>
      <c r="F175" s="237" t="s">
        <v>455</v>
      </c>
      <c r="G175" s="235"/>
      <c r="H175" s="236" t="s">
        <v>32</v>
      </c>
      <c r="I175" s="238"/>
      <c r="J175" s="235"/>
      <c r="K175" s="235"/>
      <c r="L175" s="239"/>
      <c r="M175" s="240"/>
      <c r="N175" s="241"/>
      <c r="O175" s="241"/>
      <c r="P175" s="241"/>
      <c r="Q175" s="241"/>
      <c r="R175" s="241"/>
      <c r="S175" s="241"/>
      <c r="T175" s="242"/>
      <c r="AT175" s="243" t="s">
        <v>185</v>
      </c>
      <c r="AU175" s="243" t="s">
        <v>88</v>
      </c>
      <c r="AV175" s="13" t="s">
        <v>85</v>
      </c>
      <c r="AW175" s="13" t="s">
        <v>41</v>
      </c>
      <c r="AX175" s="13" t="s">
        <v>77</v>
      </c>
      <c r="AY175" s="243" t="s">
        <v>161</v>
      </c>
    </row>
    <row r="176" spans="2:65" s="11" customFormat="1" ht="12">
      <c r="B176" s="211"/>
      <c r="C176" s="212"/>
      <c r="D176" s="175" t="s">
        <v>185</v>
      </c>
      <c r="E176" s="213" t="s">
        <v>32</v>
      </c>
      <c r="F176" s="214" t="s">
        <v>456</v>
      </c>
      <c r="G176" s="212"/>
      <c r="H176" s="215">
        <v>126.971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185</v>
      </c>
      <c r="AU176" s="221" t="s">
        <v>88</v>
      </c>
      <c r="AV176" s="11" t="s">
        <v>88</v>
      </c>
      <c r="AW176" s="11" t="s">
        <v>41</v>
      </c>
      <c r="AX176" s="11" t="s">
        <v>77</v>
      </c>
      <c r="AY176" s="221" t="s">
        <v>161</v>
      </c>
    </row>
    <row r="177" spans="2:65" s="12" customFormat="1" ht="12">
      <c r="B177" s="222"/>
      <c r="C177" s="223"/>
      <c r="D177" s="175" t="s">
        <v>185</v>
      </c>
      <c r="E177" s="224" t="s">
        <v>32</v>
      </c>
      <c r="F177" s="225" t="s">
        <v>192</v>
      </c>
      <c r="G177" s="223"/>
      <c r="H177" s="226">
        <v>471.22500000000002</v>
      </c>
      <c r="I177" s="227"/>
      <c r="J177" s="223"/>
      <c r="K177" s="223"/>
      <c r="L177" s="228"/>
      <c r="M177" s="229"/>
      <c r="N177" s="230"/>
      <c r="O177" s="230"/>
      <c r="P177" s="230"/>
      <c r="Q177" s="230"/>
      <c r="R177" s="230"/>
      <c r="S177" s="230"/>
      <c r="T177" s="231"/>
      <c r="AT177" s="232" t="s">
        <v>185</v>
      </c>
      <c r="AU177" s="232" t="s">
        <v>88</v>
      </c>
      <c r="AV177" s="12" t="s">
        <v>160</v>
      </c>
      <c r="AW177" s="12" t="s">
        <v>41</v>
      </c>
      <c r="AX177" s="12" t="s">
        <v>85</v>
      </c>
      <c r="AY177" s="232" t="s">
        <v>161</v>
      </c>
    </row>
    <row r="178" spans="2:65" s="1" customFormat="1" ht="25.5" customHeight="1">
      <c r="B178" s="42"/>
      <c r="C178" s="163" t="s">
        <v>457</v>
      </c>
      <c r="D178" s="163" t="s">
        <v>156</v>
      </c>
      <c r="E178" s="164" t="s">
        <v>458</v>
      </c>
      <c r="F178" s="165" t="s">
        <v>459</v>
      </c>
      <c r="G178" s="166" t="s">
        <v>248</v>
      </c>
      <c r="H178" s="167">
        <v>4712.25</v>
      </c>
      <c r="I178" s="168"/>
      <c r="J178" s="169">
        <f>ROUND(I178*H178,2)</f>
        <v>0</v>
      </c>
      <c r="K178" s="165" t="s">
        <v>178</v>
      </c>
      <c r="L178" s="62"/>
      <c r="M178" s="170" t="s">
        <v>32</v>
      </c>
      <c r="N178" s="171" t="s">
        <v>48</v>
      </c>
      <c r="O178" s="43"/>
      <c r="P178" s="172">
        <f>O178*H178</f>
        <v>0</v>
      </c>
      <c r="Q178" s="172">
        <v>0</v>
      </c>
      <c r="R178" s="172">
        <f>Q178*H178</f>
        <v>0</v>
      </c>
      <c r="S178" s="172">
        <v>0</v>
      </c>
      <c r="T178" s="173">
        <f>S178*H178</f>
        <v>0</v>
      </c>
      <c r="AR178" s="24" t="s">
        <v>160</v>
      </c>
      <c r="AT178" s="24" t="s">
        <v>156</v>
      </c>
      <c r="AU178" s="24" t="s">
        <v>88</v>
      </c>
      <c r="AY178" s="24" t="s">
        <v>161</v>
      </c>
      <c r="BE178" s="174">
        <f>IF(N178="základní",J178,0)</f>
        <v>0</v>
      </c>
      <c r="BF178" s="174">
        <f>IF(N178="snížená",J178,0)</f>
        <v>0</v>
      </c>
      <c r="BG178" s="174">
        <f>IF(N178="zákl. přenesená",J178,0)</f>
        <v>0</v>
      </c>
      <c r="BH178" s="174">
        <f>IF(N178="sníž. přenesená",J178,0)</f>
        <v>0</v>
      </c>
      <c r="BI178" s="174">
        <f>IF(N178="nulová",J178,0)</f>
        <v>0</v>
      </c>
      <c r="BJ178" s="24" t="s">
        <v>85</v>
      </c>
      <c r="BK178" s="174">
        <f>ROUND(I178*H178,2)</f>
        <v>0</v>
      </c>
      <c r="BL178" s="24" t="s">
        <v>160</v>
      </c>
      <c r="BM178" s="24" t="s">
        <v>460</v>
      </c>
    </row>
    <row r="179" spans="2:65" s="1" customFormat="1" ht="24">
      <c r="B179" s="42"/>
      <c r="C179" s="64"/>
      <c r="D179" s="175" t="s">
        <v>163</v>
      </c>
      <c r="E179" s="64"/>
      <c r="F179" s="176" t="s">
        <v>461</v>
      </c>
      <c r="G179" s="64"/>
      <c r="H179" s="64"/>
      <c r="I179" s="150"/>
      <c r="J179" s="64"/>
      <c r="K179" s="64"/>
      <c r="L179" s="62"/>
      <c r="M179" s="210"/>
      <c r="N179" s="43"/>
      <c r="O179" s="43"/>
      <c r="P179" s="43"/>
      <c r="Q179" s="43"/>
      <c r="R179" s="43"/>
      <c r="S179" s="43"/>
      <c r="T179" s="79"/>
      <c r="AT179" s="24" t="s">
        <v>163</v>
      </c>
      <c r="AU179" s="24" t="s">
        <v>88</v>
      </c>
    </row>
    <row r="180" spans="2:65" s="11" customFormat="1" ht="12">
      <c r="B180" s="211"/>
      <c r="C180" s="212"/>
      <c r="D180" s="175" t="s">
        <v>185</v>
      </c>
      <c r="E180" s="212"/>
      <c r="F180" s="214" t="s">
        <v>462</v>
      </c>
      <c r="G180" s="212"/>
      <c r="H180" s="215">
        <v>4712.25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185</v>
      </c>
      <c r="AU180" s="221" t="s">
        <v>88</v>
      </c>
      <c r="AV180" s="11" t="s">
        <v>88</v>
      </c>
      <c r="AW180" s="11" t="s">
        <v>6</v>
      </c>
      <c r="AX180" s="11" t="s">
        <v>85</v>
      </c>
      <c r="AY180" s="221" t="s">
        <v>161</v>
      </c>
    </row>
    <row r="181" spans="2:65" s="1" customFormat="1" ht="16.5" customHeight="1">
      <c r="B181" s="42"/>
      <c r="C181" s="163" t="s">
        <v>463</v>
      </c>
      <c r="D181" s="163" t="s">
        <v>156</v>
      </c>
      <c r="E181" s="164" t="s">
        <v>464</v>
      </c>
      <c r="F181" s="165" t="s">
        <v>465</v>
      </c>
      <c r="G181" s="166" t="s">
        <v>248</v>
      </c>
      <c r="H181" s="167">
        <v>12.57</v>
      </c>
      <c r="I181" s="168"/>
      <c r="J181" s="169">
        <f>ROUND(I181*H181,2)</f>
        <v>0</v>
      </c>
      <c r="K181" s="165" t="s">
        <v>178</v>
      </c>
      <c r="L181" s="62"/>
      <c r="M181" s="170" t="s">
        <v>32</v>
      </c>
      <c r="N181" s="171" t="s">
        <v>48</v>
      </c>
      <c r="O181" s="43"/>
      <c r="P181" s="172">
        <f>O181*H181</f>
        <v>0</v>
      </c>
      <c r="Q181" s="172">
        <v>0</v>
      </c>
      <c r="R181" s="172">
        <f>Q181*H181</f>
        <v>0</v>
      </c>
      <c r="S181" s="172">
        <v>0</v>
      </c>
      <c r="T181" s="173">
        <f>S181*H181</f>
        <v>0</v>
      </c>
      <c r="AR181" s="24" t="s">
        <v>160</v>
      </c>
      <c r="AT181" s="24" t="s">
        <v>156</v>
      </c>
      <c r="AU181" s="24" t="s">
        <v>88</v>
      </c>
      <c r="AY181" s="24" t="s">
        <v>161</v>
      </c>
      <c r="BE181" s="174">
        <f>IF(N181="základní",J181,0)</f>
        <v>0</v>
      </c>
      <c r="BF181" s="174">
        <f>IF(N181="snížená",J181,0)</f>
        <v>0</v>
      </c>
      <c r="BG181" s="174">
        <f>IF(N181="zákl. přenesená",J181,0)</f>
        <v>0</v>
      </c>
      <c r="BH181" s="174">
        <f>IF(N181="sníž. přenesená",J181,0)</f>
        <v>0</v>
      </c>
      <c r="BI181" s="174">
        <f>IF(N181="nulová",J181,0)</f>
        <v>0</v>
      </c>
      <c r="BJ181" s="24" t="s">
        <v>85</v>
      </c>
      <c r="BK181" s="174">
        <f>ROUND(I181*H181,2)</f>
        <v>0</v>
      </c>
      <c r="BL181" s="24" t="s">
        <v>160</v>
      </c>
      <c r="BM181" s="24" t="s">
        <v>466</v>
      </c>
    </row>
    <row r="182" spans="2:65" s="1" customFormat="1" ht="36">
      <c r="B182" s="42"/>
      <c r="C182" s="64"/>
      <c r="D182" s="175" t="s">
        <v>163</v>
      </c>
      <c r="E182" s="64"/>
      <c r="F182" s="176" t="s">
        <v>467</v>
      </c>
      <c r="G182" s="64"/>
      <c r="H182" s="64"/>
      <c r="I182" s="150"/>
      <c r="J182" s="64"/>
      <c r="K182" s="64"/>
      <c r="L182" s="62"/>
      <c r="M182" s="210"/>
      <c r="N182" s="43"/>
      <c r="O182" s="43"/>
      <c r="P182" s="43"/>
      <c r="Q182" s="43"/>
      <c r="R182" s="43"/>
      <c r="S182" s="43"/>
      <c r="T182" s="79"/>
      <c r="AT182" s="24" t="s">
        <v>163</v>
      </c>
      <c r="AU182" s="24" t="s">
        <v>88</v>
      </c>
    </row>
    <row r="183" spans="2:65" s="11" customFormat="1" ht="12">
      <c r="B183" s="211"/>
      <c r="C183" s="212"/>
      <c r="D183" s="175" t="s">
        <v>185</v>
      </c>
      <c r="E183" s="212"/>
      <c r="F183" s="214" t="s">
        <v>468</v>
      </c>
      <c r="G183" s="212"/>
      <c r="H183" s="215">
        <v>12.57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185</v>
      </c>
      <c r="AU183" s="221" t="s">
        <v>88</v>
      </c>
      <c r="AV183" s="11" t="s">
        <v>88</v>
      </c>
      <c r="AW183" s="11" t="s">
        <v>6</v>
      </c>
      <c r="AX183" s="11" t="s">
        <v>85</v>
      </c>
      <c r="AY183" s="221" t="s">
        <v>161</v>
      </c>
    </row>
    <row r="184" spans="2:65" s="1" customFormat="1" ht="16.5" customHeight="1">
      <c r="B184" s="42"/>
      <c r="C184" s="163" t="s">
        <v>469</v>
      </c>
      <c r="D184" s="163" t="s">
        <v>156</v>
      </c>
      <c r="E184" s="164" t="s">
        <v>470</v>
      </c>
      <c r="F184" s="165" t="s">
        <v>471</v>
      </c>
      <c r="G184" s="166" t="s">
        <v>248</v>
      </c>
      <c r="H184" s="167">
        <v>12.57</v>
      </c>
      <c r="I184" s="168"/>
      <c r="J184" s="169">
        <f>ROUND(I184*H184,2)</f>
        <v>0</v>
      </c>
      <c r="K184" s="165" t="s">
        <v>178</v>
      </c>
      <c r="L184" s="62"/>
      <c r="M184" s="170" t="s">
        <v>32</v>
      </c>
      <c r="N184" s="171" t="s">
        <v>48</v>
      </c>
      <c r="O184" s="43"/>
      <c r="P184" s="172">
        <f>O184*H184</f>
        <v>0</v>
      </c>
      <c r="Q184" s="172">
        <v>0</v>
      </c>
      <c r="R184" s="172">
        <f>Q184*H184</f>
        <v>0</v>
      </c>
      <c r="S184" s="172">
        <v>0</v>
      </c>
      <c r="T184" s="173">
        <f>S184*H184</f>
        <v>0</v>
      </c>
      <c r="AR184" s="24" t="s">
        <v>160</v>
      </c>
      <c r="AT184" s="24" t="s">
        <v>156</v>
      </c>
      <c r="AU184" s="24" t="s">
        <v>88</v>
      </c>
      <c r="AY184" s="24" t="s">
        <v>161</v>
      </c>
      <c r="BE184" s="174">
        <f>IF(N184="základní",J184,0)</f>
        <v>0</v>
      </c>
      <c r="BF184" s="174">
        <f>IF(N184="snížená",J184,0)</f>
        <v>0</v>
      </c>
      <c r="BG184" s="174">
        <f>IF(N184="zákl. přenesená",J184,0)</f>
        <v>0</v>
      </c>
      <c r="BH184" s="174">
        <f>IF(N184="sníž. přenesená",J184,0)</f>
        <v>0</v>
      </c>
      <c r="BI184" s="174">
        <f>IF(N184="nulová",J184,0)</f>
        <v>0</v>
      </c>
      <c r="BJ184" s="24" t="s">
        <v>85</v>
      </c>
      <c r="BK184" s="174">
        <f>ROUND(I184*H184,2)</f>
        <v>0</v>
      </c>
      <c r="BL184" s="24" t="s">
        <v>160</v>
      </c>
      <c r="BM184" s="24" t="s">
        <v>472</v>
      </c>
    </row>
    <row r="185" spans="2:65" s="1" customFormat="1" ht="24">
      <c r="B185" s="42"/>
      <c r="C185" s="64"/>
      <c r="D185" s="175" t="s">
        <v>163</v>
      </c>
      <c r="E185" s="64"/>
      <c r="F185" s="176" t="s">
        <v>473</v>
      </c>
      <c r="G185" s="64"/>
      <c r="H185" s="64"/>
      <c r="I185" s="150"/>
      <c r="J185" s="64"/>
      <c r="K185" s="64"/>
      <c r="L185" s="62"/>
      <c r="M185" s="210"/>
      <c r="N185" s="43"/>
      <c r="O185" s="43"/>
      <c r="P185" s="43"/>
      <c r="Q185" s="43"/>
      <c r="R185" s="43"/>
      <c r="S185" s="43"/>
      <c r="T185" s="79"/>
      <c r="AT185" s="24" t="s">
        <v>163</v>
      </c>
      <c r="AU185" s="24" t="s">
        <v>88</v>
      </c>
    </row>
    <row r="186" spans="2:65" s="11" customFormat="1" ht="12">
      <c r="B186" s="211"/>
      <c r="C186" s="212"/>
      <c r="D186" s="175" t="s">
        <v>185</v>
      </c>
      <c r="E186" s="212"/>
      <c r="F186" s="214" t="s">
        <v>468</v>
      </c>
      <c r="G186" s="212"/>
      <c r="H186" s="215">
        <v>12.57</v>
      </c>
      <c r="I186" s="216"/>
      <c r="J186" s="212"/>
      <c r="K186" s="212"/>
      <c r="L186" s="217"/>
      <c r="M186" s="218"/>
      <c r="N186" s="219"/>
      <c r="O186" s="219"/>
      <c r="P186" s="219"/>
      <c r="Q186" s="219"/>
      <c r="R186" s="219"/>
      <c r="S186" s="219"/>
      <c r="T186" s="220"/>
      <c r="AT186" s="221" t="s">
        <v>185</v>
      </c>
      <c r="AU186" s="221" t="s">
        <v>88</v>
      </c>
      <c r="AV186" s="11" t="s">
        <v>88</v>
      </c>
      <c r="AW186" s="11" t="s">
        <v>6</v>
      </c>
      <c r="AX186" s="11" t="s">
        <v>85</v>
      </c>
      <c r="AY186" s="221" t="s">
        <v>161</v>
      </c>
    </row>
    <row r="187" spans="2:65" s="1" customFormat="1" ht="16.5" customHeight="1">
      <c r="B187" s="42"/>
      <c r="C187" s="163" t="s">
        <v>474</v>
      </c>
      <c r="D187" s="163" t="s">
        <v>156</v>
      </c>
      <c r="E187" s="164" t="s">
        <v>475</v>
      </c>
      <c r="F187" s="165" t="s">
        <v>476</v>
      </c>
      <c r="G187" s="166" t="s">
        <v>248</v>
      </c>
      <c r="H187" s="167">
        <v>471.22500000000002</v>
      </c>
      <c r="I187" s="168"/>
      <c r="J187" s="169">
        <f>ROUND(I187*H187,2)</f>
        <v>0</v>
      </c>
      <c r="K187" s="165" t="s">
        <v>178</v>
      </c>
      <c r="L187" s="62"/>
      <c r="M187" s="170" t="s">
        <v>32</v>
      </c>
      <c r="N187" s="171" t="s">
        <v>48</v>
      </c>
      <c r="O187" s="43"/>
      <c r="P187" s="172">
        <f>O187*H187</f>
        <v>0</v>
      </c>
      <c r="Q187" s="172">
        <v>0</v>
      </c>
      <c r="R187" s="172">
        <f>Q187*H187</f>
        <v>0</v>
      </c>
      <c r="S187" s="172">
        <v>0</v>
      </c>
      <c r="T187" s="173">
        <f>S187*H187</f>
        <v>0</v>
      </c>
      <c r="AR187" s="24" t="s">
        <v>160</v>
      </c>
      <c r="AT187" s="24" t="s">
        <v>156</v>
      </c>
      <c r="AU187" s="24" t="s">
        <v>88</v>
      </c>
      <c r="AY187" s="24" t="s">
        <v>161</v>
      </c>
      <c r="BE187" s="174">
        <f>IF(N187="základní",J187,0)</f>
        <v>0</v>
      </c>
      <c r="BF187" s="174">
        <f>IF(N187="snížená",J187,0)</f>
        <v>0</v>
      </c>
      <c r="BG187" s="174">
        <f>IF(N187="zákl. přenesená",J187,0)</f>
        <v>0</v>
      </c>
      <c r="BH187" s="174">
        <f>IF(N187="sníž. přenesená",J187,0)</f>
        <v>0</v>
      </c>
      <c r="BI187" s="174">
        <f>IF(N187="nulová",J187,0)</f>
        <v>0</v>
      </c>
      <c r="BJ187" s="24" t="s">
        <v>85</v>
      </c>
      <c r="BK187" s="174">
        <f>ROUND(I187*H187,2)</f>
        <v>0</v>
      </c>
      <c r="BL187" s="24" t="s">
        <v>160</v>
      </c>
      <c r="BM187" s="24" t="s">
        <v>477</v>
      </c>
    </row>
    <row r="188" spans="2:65" s="1" customFormat="1" ht="24">
      <c r="B188" s="42"/>
      <c r="C188" s="64"/>
      <c r="D188" s="175" t="s">
        <v>163</v>
      </c>
      <c r="E188" s="64"/>
      <c r="F188" s="176" t="s">
        <v>478</v>
      </c>
      <c r="G188" s="64"/>
      <c r="H188" s="64"/>
      <c r="I188" s="150"/>
      <c r="J188" s="64"/>
      <c r="K188" s="64"/>
      <c r="L188" s="62"/>
      <c r="M188" s="210"/>
      <c r="N188" s="43"/>
      <c r="O188" s="43"/>
      <c r="P188" s="43"/>
      <c r="Q188" s="43"/>
      <c r="R188" s="43"/>
      <c r="S188" s="43"/>
      <c r="T188" s="79"/>
      <c r="AT188" s="24" t="s">
        <v>163</v>
      </c>
      <c r="AU188" s="24" t="s">
        <v>88</v>
      </c>
    </row>
    <row r="189" spans="2:65" s="1" customFormat="1" ht="16.5" customHeight="1">
      <c r="B189" s="42"/>
      <c r="C189" s="163" t="s">
        <v>479</v>
      </c>
      <c r="D189" s="163" t="s">
        <v>156</v>
      </c>
      <c r="E189" s="164" t="s">
        <v>480</v>
      </c>
      <c r="F189" s="165" t="s">
        <v>481</v>
      </c>
      <c r="G189" s="166" t="s">
        <v>298</v>
      </c>
      <c r="H189" s="167">
        <v>895.32799999999997</v>
      </c>
      <c r="I189" s="168"/>
      <c r="J189" s="169">
        <f>ROUND(I189*H189,2)</f>
        <v>0</v>
      </c>
      <c r="K189" s="165" t="s">
        <v>178</v>
      </c>
      <c r="L189" s="62"/>
      <c r="M189" s="170" t="s">
        <v>32</v>
      </c>
      <c r="N189" s="171" t="s">
        <v>48</v>
      </c>
      <c r="O189" s="43"/>
      <c r="P189" s="172">
        <f>O189*H189</f>
        <v>0</v>
      </c>
      <c r="Q189" s="172">
        <v>0</v>
      </c>
      <c r="R189" s="172">
        <f>Q189*H189</f>
        <v>0</v>
      </c>
      <c r="S189" s="172">
        <v>0</v>
      </c>
      <c r="T189" s="173">
        <f>S189*H189</f>
        <v>0</v>
      </c>
      <c r="AR189" s="24" t="s">
        <v>160</v>
      </c>
      <c r="AT189" s="24" t="s">
        <v>156</v>
      </c>
      <c r="AU189" s="24" t="s">
        <v>88</v>
      </c>
      <c r="AY189" s="24" t="s">
        <v>161</v>
      </c>
      <c r="BE189" s="174">
        <f>IF(N189="základní",J189,0)</f>
        <v>0</v>
      </c>
      <c r="BF189" s="174">
        <f>IF(N189="snížená",J189,0)</f>
        <v>0</v>
      </c>
      <c r="BG189" s="174">
        <f>IF(N189="zákl. přenesená",J189,0)</f>
        <v>0</v>
      </c>
      <c r="BH189" s="174">
        <f>IF(N189="sníž. přenesená",J189,0)</f>
        <v>0</v>
      </c>
      <c r="BI189" s="174">
        <f>IF(N189="nulová",J189,0)</f>
        <v>0</v>
      </c>
      <c r="BJ189" s="24" t="s">
        <v>85</v>
      </c>
      <c r="BK189" s="174">
        <f>ROUND(I189*H189,2)</f>
        <v>0</v>
      </c>
      <c r="BL189" s="24" t="s">
        <v>160</v>
      </c>
      <c r="BM189" s="24" t="s">
        <v>482</v>
      </c>
    </row>
    <row r="190" spans="2:65" s="1" customFormat="1" ht="24">
      <c r="B190" s="42"/>
      <c r="C190" s="64"/>
      <c r="D190" s="175" t="s">
        <v>163</v>
      </c>
      <c r="E190" s="64"/>
      <c r="F190" s="176" t="s">
        <v>483</v>
      </c>
      <c r="G190" s="64"/>
      <c r="H190" s="64"/>
      <c r="I190" s="150"/>
      <c r="J190" s="64"/>
      <c r="K190" s="64"/>
      <c r="L190" s="62"/>
      <c r="M190" s="210"/>
      <c r="N190" s="43"/>
      <c r="O190" s="43"/>
      <c r="P190" s="43"/>
      <c r="Q190" s="43"/>
      <c r="R190" s="43"/>
      <c r="S190" s="43"/>
      <c r="T190" s="79"/>
      <c r="AT190" s="24" t="s">
        <v>163</v>
      </c>
      <c r="AU190" s="24" t="s">
        <v>88</v>
      </c>
    </row>
    <row r="191" spans="2:65" s="11" customFormat="1" ht="12">
      <c r="B191" s="211"/>
      <c r="C191" s="212"/>
      <c r="D191" s="175" t="s">
        <v>185</v>
      </c>
      <c r="E191" s="212"/>
      <c r="F191" s="214" t="s">
        <v>484</v>
      </c>
      <c r="G191" s="212"/>
      <c r="H191" s="215">
        <v>895.32799999999997</v>
      </c>
      <c r="I191" s="216"/>
      <c r="J191" s="212"/>
      <c r="K191" s="212"/>
      <c r="L191" s="217"/>
      <c r="M191" s="218"/>
      <c r="N191" s="219"/>
      <c r="O191" s="219"/>
      <c r="P191" s="219"/>
      <c r="Q191" s="219"/>
      <c r="R191" s="219"/>
      <c r="S191" s="219"/>
      <c r="T191" s="220"/>
      <c r="AT191" s="221" t="s">
        <v>185</v>
      </c>
      <c r="AU191" s="221" t="s">
        <v>88</v>
      </c>
      <c r="AV191" s="11" t="s">
        <v>88</v>
      </c>
      <c r="AW191" s="11" t="s">
        <v>6</v>
      </c>
      <c r="AX191" s="11" t="s">
        <v>85</v>
      </c>
      <c r="AY191" s="221" t="s">
        <v>161</v>
      </c>
    </row>
    <row r="192" spans="2:65" s="1" customFormat="1" ht="16.5" customHeight="1">
      <c r="B192" s="42"/>
      <c r="C192" s="163" t="s">
        <v>485</v>
      </c>
      <c r="D192" s="163" t="s">
        <v>156</v>
      </c>
      <c r="E192" s="164" t="s">
        <v>486</v>
      </c>
      <c r="F192" s="165" t="s">
        <v>487</v>
      </c>
      <c r="G192" s="166" t="s">
        <v>248</v>
      </c>
      <c r="H192" s="167">
        <v>104.23</v>
      </c>
      <c r="I192" s="168"/>
      <c r="J192" s="169">
        <f>ROUND(I192*H192,2)</f>
        <v>0</v>
      </c>
      <c r="K192" s="165" t="s">
        <v>178</v>
      </c>
      <c r="L192" s="62"/>
      <c r="M192" s="170" t="s">
        <v>32</v>
      </c>
      <c r="N192" s="171" t="s">
        <v>48</v>
      </c>
      <c r="O192" s="43"/>
      <c r="P192" s="172">
        <f>O192*H192</f>
        <v>0</v>
      </c>
      <c r="Q192" s="172">
        <v>0</v>
      </c>
      <c r="R192" s="172">
        <f>Q192*H192</f>
        <v>0</v>
      </c>
      <c r="S192" s="172">
        <v>0</v>
      </c>
      <c r="T192" s="173">
        <f>S192*H192</f>
        <v>0</v>
      </c>
      <c r="AR192" s="24" t="s">
        <v>160</v>
      </c>
      <c r="AT192" s="24" t="s">
        <v>156</v>
      </c>
      <c r="AU192" s="24" t="s">
        <v>88</v>
      </c>
      <c r="AY192" s="24" t="s">
        <v>161</v>
      </c>
      <c r="BE192" s="174">
        <f>IF(N192="základní",J192,0)</f>
        <v>0</v>
      </c>
      <c r="BF192" s="174">
        <f>IF(N192="snížená",J192,0)</f>
        <v>0</v>
      </c>
      <c r="BG192" s="174">
        <f>IF(N192="zákl. přenesená",J192,0)</f>
        <v>0</v>
      </c>
      <c r="BH192" s="174">
        <f>IF(N192="sníž. přenesená",J192,0)</f>
        <v>0</v>
      </c>
      <c r="BI192" s="174">
        <f>IF(N192="nulová",J192,0)</f>
        <v>0</v>
      </c>
      <c r="BJ192" s="24" t="s">
        <v>85</v>
      </c>
      <c r="BK192" s="174">
        <f>ROUND(I192*H192,2)</f>
        <v>0</v>
      </c>
      <c r="BL192" s="24" t="s">
        <v>160</v>
      </c>
      <c r="BM192" s="24" t="s">
        <v>488</v>
      </c>
    </row>
    <row r="193" spans="2:65" s="1" customFormat="1" ht="72">
      <c r="B193" s="42"/>
      <c r="C193" s="64"/>
      <c r="D193" s="175" t="s">
        <v>163</v>
      </c>
      <c r="E193" s="64"/>
      <c r="F193" s="176" t="s">
        <v>489</v>
      </c>
      <c r="G193" s="64"/>
      <c r="H193" s="64"/>
      <c r="I193" s="150"/>
      <c r="J193" s="64"/>
      <c r="K193" s="64"/>
      <c r="L193" s="62"/>
      <c r="M193" s="210"/>
      <c r="N193" s="43"/>
      <c r="O193" s="43"/>
      <c r="P193" s="43"/>
      <c r="Q193" s="43"/>
      <c r="R193" s="43"/>
      <c r="S193" s="43"/>
      <c r="T193" s="79"/>
      <c r="AT193" s="24" t="s">
        <v>163</v>
      </c>
      <c r="AU193" s="24" t="s">
        <v>88</v>
      </c>
    </row>
    <row r="194" spans="2:65" s="13" customFormat="1" ht="12">
      <c r="B194" s="234"/>
      <c r="C194" s="235"/>
      <c r="D194" s="175" t="s">
        <v>185</v>
      </c>
      <c r="E194" s="236" t="s">
        <v>32</v>
      </c>
      <c r="F194" s="237" t="s">
        <v>490</v>
      </c>
      <c r="G194" s="235"/>
      <c r="H194" s="236" t="s">
        <v>32</v>
      </c>
      <c r="I194" s="238"/>
      <c r="J194" s="235"/>
      <c r="K194" s="235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185</v>
      </c>
      <c r="AU194" s="243" t="s">
        <v>88</v>
      </c>
      <c r="AV194" s="13" t="s">
        <v>85</v>
      </c>
      <c r="AW194" s="13" t="s">
        <v>41</v>
      </c>
      <c r="AX194" s="13" t="s">
        <v>77</v>
      </c>
      <c r="AY194" s="243" t="s">
        <v>161</v>
      </c>
    </row>
    <row r="195" spans="2:65" s="13" customFormat="1" ht="12">
      <c r="B195" s="234"/>
      <c r="C195" s="235"/>
      <c r="D195" s="175" t="s">
        <v>185</v>
      </c>
      <c r="E195" s="236" t="s">
        <v>32</v>
      </c>
      <c r="F195" s="237" t="s">
        <v>491</v>
      </c>
      <c r="G195" s="235"/>
      <c r="H195" s="236" t="s">
        <v>32</v>
      </c>
      <c r="I195" s="238"/>
      <c r="J195" s="235"/>
      <c r="K195" s="235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185</v>
      </c>
      <c r="AU195" s="243" t="s">
        <v>88</v>
      </c>
      <c r="AV195" s="13" t="s">
        <v>85</v>
      </c>
      <c r="AW195" s="13" t="s">
        <v>41</v>
      </c>
      <c r="AX195" s="13" t="s">
        <v>77</v>
      </c>
      <c r="AY195" s="243" t="s">
        <v>161</v>
      </c>
    </row>
    <row r="196" spans="2:65" s="11" customFormat="1" ht="12">
      <c r="B196" s="211"/>
      <c r="C196" s="212"/>
      <c r="D196" s="175" t="s">
        <v>185</v>
      </c>
      <c r="E196" s="213" t="s">
        <v>32</v>
      </c>
      <c r="F196" s="214" t="s">
        <v>492</v>
      </c>
      <c r="G196" s="212"/>
      <c r="H196" s="215">
        <v>21.15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185</v>
      </c>
      <c r="AU196" s="221" t="s">
        <v>88</v>
      </c>
      <c r="AV196" s="11" t="s">
        <v>88</v>
      </c>
      <c r="AW196" s="11" t="s">
        <v>41</v>
      </c>
      <c r="AX196" s="11" t="s">
        <v>77</v>
      </c>
      <c r="AY196" s="221" t="s">
        <v>161</v>
      </c>
    </row>
    <row r="197" spans="2:65" s="11" customFormat="1" ht="12">
      <c r="B197" s="211"/>
      <c r="C197" s="212"/>
      <c r="D197" s="175" t="s">
        <v>185</v>
      </c>
      <c r="E197" s="213" t="s">
        <v>32</v>
      </c>
      <c r="F197" s="214" t="s">
        <v>493</v>
      </c>
      <c r="G197" s="212"/>
      <c r="H197" s="215">
        <v>9.75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185</v>
      </c>
      <c r="AU197" s="221" t="s">
        <v>88</v>
      </c>
      <c r="AV197" s="11" t="s">
        <v>88</v>
      </c>
      <c r="AW197" s="11" t="s">
        <v>41</v>
      </c>
      <c r="AX197" s="11" t="s">
        <v>77</v>
      </c>
      <c r="AY197" s="221" t="s">
        <v>161</v>
      </c>
    </row>
    <row r="198" spans="2:65" s="14" customFormat="1" ht="12">
      <c r="B198" s="254"/>
      <c r="C198" s="255"/>
      <c r="D198" s="175" t="s">
        <v>185</v>
      </c>
      <c r="E198" s="256" t="s">
        <v>32</v>
      </c>
      <c r="F198" s="257" t="s">
        <v>454</v>
      </c>
      <c r="G198" s="255"/>
      <c r="H198" s="258">
        <v>30.9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AT198" s="264" t="s">
        <v>185</v>
      </c>
      <c r="AU198" s="264" t="s">
        <v>88</v>
      </c>
      <c r="AV198" s="14" t="s">
        <v>193</v>
      </c>
      <c r="AW198" s="14" t="s">
        <v>41</v>
      </c>
      <c r="AX198" s="14" t="s">
        <v>77</v>
      </c>
      <c r="AY198" s="264" t="s">
        <v>161</v>
      </c>
    </row>
    <row r="199" spans="2:65" s="13" customFormat="1" ht="12">
      <c r="B199" s="234"/>
      <c r="C199" s="235"/>
      <c r="D199" s="175" t="s">
        <v>185</v>
      </c>
      <c r="E199" s="236" t="s">
        <v>32</v>
      </c>
      <c r="F199" s="237" t="s">
        <v>494</v>
      </c>
      <c r="G199" s="235"/>
      <c r="H199" s="236" t="s">
        <v>32</v>
      </c>
      <c r="I199" s="238"/>
      <c r="J199" s="235"/>
      <c r="K199" s="235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185</v>
      </c>
      <c r="AU199" s="243" t="s">
        <v>88</v>
      </c>
      <c r="AV199" s="13" t="s">
        <v>85</v>
      </c>
      <c r="AW199" s="13" t="s">
        <v>41</v>
      </c>
      <c r="AX199" s="13" t="s">
        <v>77</v>
      </c>
      <c r="AY199" s="243" t="s">
        <v>161</v>
      </c>
    </row>
    <row r="200" spans="2:65" s="11" customFormat="1" ht="12">
      <c r="B200" s="211"/>
      <c r="C200" s="212"/>
      <c r="D200" s="175" t="s">
        <v>185</v>
      </c>
      <c r="E200" s="213" t="s">
        <v>32</v>
      </c>
      <c r="F200" s="214" t="s">
        <v>495</v>
      </c>
      <c r="G200" s="212"/>
      <c r="H200" s="215">
        <v>28.2</v>
      </c>
      <c r="I200" s="216"/>
      <c r="J200" s="212"/>
      <c r="K200" s="212"/>
      <c r="L200" s="217"/>
      <c r="M200" s="218"/>
      <c r="N200" s="219"/>
      <c r="O200" s="219"/>
      <c r="P200" s="219"/>
      <c r="Q200" s="219"/>
      <c r="R200" s="219"/>
      <c r="S200" s="219"/>
      <c r="T200" s="220"/>
      <c r="AT200" s="221" t="s">
        <v>185</v>
      </c>
      <c r="AU200" s="221" t="s">
        <v>88</v>
      </c>
      <c r="AV200" s="11" t="s">
        <v>88</v>
      </c>
      <c r="AW200" s="11" t="s">
        <v>41</v>
      </c>
      <c r="AX200" s="11" t="s">
        <v>77</v>
      </c>
      <c r="AY200" s="221" t="s">
        <v>161</v>
      </c>
    </row>
    <row r="201" spans="2:65" s="11" customFormat="1" ht="12">
      <c r="B201" s="211"/>
      <c r="C201" s="212"/>
      <c r="D201" s="175" t="s">
        <v>185</v>
      </c>
      <c r="E201" s="213" t="s">
        <v>32</v>
      </c>
      <c r="F201" s="214" t="s">
        <v>496</v>
      </c>
      <c r="G201" s="212"/>
      <c r="H201" s="215">
        <v>17.25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185</v>
      </c>
      <c r="AU201" s="221" t="s">
        <v>88</v>
      </c>
      <c r="AV201" s="11" t="s">
        <v>88</v>
      </c>
      <c r="AW201" s="11" t="s">
        <v>41</v>
      </c>
      <c r="AX201" s="11" t="s">
        <v>77</v>
      </c>
      <c r="AY201" s="221" t="s">
        <v>161</v>
      </c>
    </row>
    <row r="202" spans="2:65" s="11" customFormat="1" ht="12">
      <c r="B202" s="211"/>
      <c r="C202" s="212"/>
      <c r="D202" s="175" t="s">
        <v>185</v>
      </c>
      <c r="E202" s="213" t="s">
        <v>32</v>
      </c>
      <c r="F202" s="214" t="s">
        <v>497</v>
      </c>
      <c r="G202" s="212"/>
      <c r="H202" s="215">
        <v>11.88</v>
      </c>
      <c r="I202" s="216"/>
      <c r="J202" s="212"/>
      <c r="K202" s="212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185</v>
      </c>
      <c r="AU202" s="221" t="s">
        <v>88</v>
      </c>
      <c r="AV202" s="11" t="s">
        <v>88</v>
      </c>
      <c r="AW202" s="11" t="s">
        <v>41</v>
      </c>
      <c r="AX202" s="11" t="s">
        <v>77</v>
      </c>
      <c r="AY202" s="221" t="s">
        <v>161</v>
      </c>
    </row>
    <row r="203" spans="2:65" s="11" customFormat="1" ht="24">
      <c r="B203" s="211"/>
      <c r="C203" s="212"/>
      <c r="D203" s="175" t="s">
        <v>185</v>
      </c>
      <c r="E203" s="213" t="s">
        <v>32</v>
      </c>
      <c r="F203" s="214" t="s">
        <v>498</v>
      </c>
      <c r="G203" s="212"/>
      <c r="H203" s="215">
        <v>16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185</v>
      </c>
      <c r="AU203" s="221" t="s">
        <v>88</v>
      </c>
      <c r="AV203" s="11" t="s">
        <v>88</v>
      </c>
      <c r="AW203" s="11" t="s">
        <v>41</v>
      </c>
      <c r="AX203" s="11" t="s">
        <v>77</v>
      </c>
      <c r="AY203" s="221" t="s">
        <v>161</v>
      </c>
    </row>
    <row r="204" spans="2:65" s="14" customFormat="1" ht="12">
      <c r="B204" s="254"/>
      <c r="C204" s="255"/>
      <c r="D204" s="175" t="s">
        <v>185</v>
      </c>
      <c r="E204" s="256" t="s">
        <v>32</v>
      </c>
      <c r="F204" s="257" t="s">
        <v>454</v>
      </c>
      <c r="G204" s="255"/>
      <c r="H204" s="258">
        <v>73.33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AT204" s="264" t="s">
        <v>185</v>
      </c>
      <c r="AU204" s="264" t="s">
        <v>88</v>
      </c>
      <c r="AV204" s="14" t="s">
        <v>193</v>
      </c>
      <c r="AW204" s="14" t="s">
        <v>41</v>
      </c>
      <c r="AX204" s="14" t="s">
        <v>77</v>
      </c>
      <c r="AY204" s="264" t="s">
        <v>161</v>
      </c>
    </row>
    <row r="205" spans="2:65" s="12" customFormat="1" ht="12">
      <c r="B205" s="222"/>
      <c r="C205" s="223"/>
      <c r="D205" s="175" t="s">
        <v>185</v>
      </c>
      <c r="E205" s="224" t="s">
        <v>32</v>
      </c>
      <c r="F205" s="225" t="s">
        <v>192</v>
      </c>
      <c r="G205" s="223"/>
      <c r="H205" s="226">
        <v>104.23</v>
      </c>
      <c r="I205" s="227"/>
      <c r="J205" s="223"/>
      <c r="K205" s="223"/>
      <c r="L205" s="228"/>
      <c r="M205" s="229"/>
      <c r="N205" s="230"/>
      <c r="O205" s="230"/>
      <c r="P205" s="230"/>
      <c r="Q205" s="230"/>
      <c r="R205" s="230"/>
      <c r="S205" s="230"/>
      <c r="T205" s="231"/>
      <c r="AT205" s="232" t="s">
        <v>185</v>
      </c>
      <c r="AU205" s="232" t="s">
        <v>88</v>
      </c>
      <c r="AV205" s="12" t="s">
        <v>160</v>
      </c>
      <c r="AW205" s="12" t="s">
        <v>41</v>
      </c>
      <c r="AX205" s="12" t="s">
        <v>85</v>
      </c>
      <c r="AY205" s="232" t="s">
        <v>161</v>
      </c>
    </row>
    <row r="206" spans="2:65" s="1" customFormat="1" ht="16.5" customHeight="1">
      <c r="B206" s="42"/>
      <c r="C206" s="163" t="s">
        <v>499</v>
      </c>
      <c r="D206" s="163" t="s">
        <v>156</v>
      </c>
      <c r="E206" s="164" t="s">
        <v>500</v>
      </c>
      <c r="F206" s="165" t="s">
        <v>501</v>
      </c>
      <c r="G206" s="166" t="s">
        <v>248</v>
      </c>
      <c r="H206" s="167">
        <v>6.42</v>
      </c>
      <c r="I206" s="168"/>
      <c r="J206" s="169">
        <f>ROUND(I206*H206,2)</f>
        <v>0</v>
      </c>
      <c r="K206" s="165" t="s">
        <v>178</v>
      </c>
      <c r="L206" s="62"/>
      <c r="M206" s="170" t="s">
        <v>32</v>
      </c>
      <c r="N206" s="171" t="s">
        <v>48</v>
      </c>
      <c r="O206" s="43"/>
      <c r="P206" s="172">
        <f>O206*H206</f>
        <v>0</v>
      </c>
      <c r="Q206" s="172">
        <v>0</v>
      </c>
      <c r="R206" s="172">
        <f>Q206*H206</f>
        <v>0</v>
      </c>
      <c r="S206" s="172">
        <v>0</v>
      </c>
      <c r="T206" s="173">
        <f>S206*H206</f>
        <v>0</v>
      </c>
      <c r="AR206" s="24" t="s">
        <v>160</v>
      </c>
      <c r="AT206" s="24" t="s">
        <v>156</v>
      </c>
      <c r="AU206" s="24" t="s">
        <v>88</v>
      </c>
      <c r="AY206" s="24" t="s">
        <v>161</v>
      </c>
      <c r="BE206" s="174">
        <f>IF(N206="základní",J206,0)</f>
        <v>0</v>
      </c>
      <c r="BF206" s="174">
        <f>IF(N206="snížená",J206,0)</f>
        <v>0</v>
      </c>
      <c r="BG206" s="174">
        <f>IF(N206="zákl. přenesená",J206,0)</f>
        <v>0</v>
      </c>
      <c r="BH206" s="174">
        <f>IF(N206="sníž. přenesená",J206,0)</f>
        <v>0</v>
      </c>
      <c r="BI206" s="174">
        <f>IF(N206="nulová",J206,0)</f>
        <v>0</v>
      </c>
      <c r="BJ206" s="24" t="s">
        <v>85</v>
      </c>
      <c r="BK206" s="174">
        <f>ROUND(I206*H206,2)</f>
        <v>0</v>
      </c>
      <c r="BL206" s="24" t="s">
        <v>160</v>
      </c>
      <c r="BM206" s="24" t="s">
        <v>502</v>
      </c>
    </row>
    <row r="207" spans="2:65" s="13" customFormat="1" ht="12">
      <c r="B207" s="234"/>
      <c r="C207" s="235"/>
      <c r="D207" s="175" t="s">
        <v>185</v>
      </c>
      <c r="E207" s="236" t="s">
        <v>32</v>
      </c>
      <c r="F207" s="237" t="s">
        <v>503</v>
      </c>
      <c r="G207" s="235"/>
      <c r="H207" s="236" t="s">
        <v>32</v>
      </c>
      <c r="I207" s="238"/>
      <c r="J207" s="235"/>
      <c r="K207" s="235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185</v>
      </c>
      <c r="AU207" s="243" t="s">
        <v>88</v>
      </c>
      <c r="AV207" s="13" t="s">
        <v>85</v>
      </c>
      <c r="AW207" s="13" t="s">
        <v>41</v>
      </c>
      <c r="AX207" s="13" t="s">
        <v>77</v>
      </c>
      <c r="AY207" s="243" t="s">
        <v>161</v>
      </c>
    </row>
    <row r="208" spans="2:65" s="11" customFormat="1" ht="12">
      <c r="B208" s="211"/>
      <c r="C208" s="212"/>
      <c r="D208" s="175" t="s">
        <v>185</v>
      </c>
      <c r="E208" s="213" t="s">
        <v>32</v>
      </c>
      <c r="F208" s="214" t="s">
        <v>504</v>
      </c>
      <c r="G208" s="212"/>
      <c r="H208" s="215">
        <v>4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185</v>
      </c>
      <c r="AU208" s="221" t="s">
        <v>88</v>
      </c>
      <c r="AV208" s="11" t="s">
        <v>88</v>
      </c>
      <c r="AW208" s="11" t="s">
        <v>41</v>
      </c>
      <c r="AX208" s="11" t="s">
        <v>77</v>
      </c>
      <c r="AY208" s="221" t="s">
        <v>161</v>
      </c>
    </row>
    <row r="209" spans="2:65" s="13" customFormat="1" ht="12">
      <c r="B209" s="234"/>
      <c r="C209" s="235"/>
      <c r="D209" s="175" t="s">
        <v>185</v>
      </c>
      <c r="E209" s="236" t="s">
        <v>32</v>
      </c>
      <c r="F209" s="237" t="s">
        <v>505</v>
      </c>
      <c r="G209" s="235"/>
      <c r="H209" s="236" t="s">
        <v>32</v>
      </c>
      <c r="I209" s="238"/>
      <c r="J209" s="235"/>
      <c r="K209" s="235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185</v>
      </c>
      <c r="AU209" s="243" t="s">
        <v>88</v>
      </c>
      <c r="AV209" s="13" t="s">
        <v>85</v>
      </c>
      <c r="AW209" s="13" t="s">
        <v>41</v>
      </c>
      <c r="AX209" s="13" t="s">
        <v>77</v>
      </c>
      <c r="AY209" s="243" t="s">
        <v>161</v>
      </c>
    </row>
    <row r="210" spans="2:65" s="11" customFormat="1" ht="12">
      <c r="B210" s="211"/>
      <c r="C210" s="212"/>
      <c r="D210" s="175" t="s">
        <v>185</v>
      </c>
      <c r="E210" s="213" t="s">
        <v>32</v>
      </c>
      <c r="F210" s="214" t="s">
        <v>506</v>
      </c>
      <c r="G210" s="212"/>
      <c r="H210" s="215">
        <v>0.6</v>
      </c>
      <c r="I210" s="216"/>
      <c r="J210" s="212"/>
      <c r="K210" s="212"/>
      <c r="L210" s="217"/>
      <c r="M210" s="218"/>
      <c r="N210" s="219"/>
      <c r="O210" s="219"/>
      <c r="P210" s="219"/>
      <c r="Q210" s="219"/>
      <c r="R210" s="219"/>
      <c r="S210" s="219"/>
      <c r="T210" s="220"/>
      <c r="AT210" s="221" t="s">
        <v>185</v>
      </c>
      <c r="AU210" s="221" t="s">
        <v>88</v>
      </c>
      <c r="AV210" s="11" t="s">
        <v>88</v>
      </c>
      <c r="AW210" s="11" t="s">
        <v>41</v>
      </c>
      <c r="AX210" s="11" t="s">
        <v>77</v>
      </c>
      <c r="AY210" s="221" t="s">
        <v>161</v>
      </c>
    </row>
    <row r="211" spans="2:65" s="13" customFormat="1" ht="12">
      <c r="B211" s="234"/>
      <c r="C211" s="235"/>
      <c r="D211" s="175" t="s">
        <v>185</v>
      </c>
      <c r="E211" s="236" t="s">
        <v>32</v>
      </c>
      <c r="F211" s="237" t="s">
        <v>507</v>
      </c>
      <c r="G211" s="235"/>
      <c r="H211" s="236" t="s">
        <v>32</v>
      </c>
      <c r="I211" s="238"/>
      <c r="J211" s="235"/>
      <c r="K211" s="235"/>
      <c r="L211" s="239"/>
      <c r="M211" s="240"/>
      <c r="N211" s="241"/>
      <c r="O211" s="241"/>
      <c r="P211" s="241"/>
      <c r="Q211" s="241"/>
      <c r="R211" s="241"/>
      <c r="S211" s="241"/>
      <c r="T211" s="242"/>
      <c r="AT211" s="243" t="s">
        <v>185</v>
      </c>
      <c r="AU211" s="243" t="s">
        <v>88</v>
      </c>
      <c r="AV211" s="13" t="s">
        <v>85</v>
      </c>
      <c r="AW211" s="13" t="s">
        <v>41</v>
      </c>
      <c r="AX211" s="13" t="s">
        <v>77</v>
      </c>
      <c r="AY211" s="243" t="s">
        <v>161</v>
      </c>
    </row>
    <row r="212" spans="2:65" s="11" customFormat="1" ht="12">
      <c r="B212" s="211"/>
      <c r="C212" s="212"/>
      <c r="D212" s="175" t="s">
        <v>185</v>
      </c>
      <c r="E212" s="213" t="s">
        <v>32</v>
      </c>
      <c r="F212" s="214" t="s">
        <v>508</v>
      </c>
      <c r="G212" s="212"/>
      <c r="H212" s="215">
        <v>0.42</v>
      </c>
      <c r="I212" s="216"/>
      <c r="J212" s="212"/>
      <c r="K212" s="212"/>
      <c r="L212" s="217"/>
      <c r="M212" s="218"/>
      <c r="N212" s="219"/>
      <c r="O212" s="219"/>
      <c r="P212" s="219"/>
      <c r="Q212" s="219"/>
      <c r="R212" s="219"/>
      <c r="S212" s="219"/>
      <c r="T212" s="220"/>
      <c r="AT212" s="221" t="s">
        <v>185</v>
      </c>
      <c r="AU212" s="221" t="s">
        <v>88</v>
      </c>
      <c r="AV212" s="11" t="s">
        <v>88</v>
      </c>
      <c r="AW212" s="11" t="s">
        <v>41</v>
      </c>
      <c r="AX212" s="11" t="s">
        <v>77</v>
      </c>
      <c r="AY212" s="221" t="s">
        <v>161</v>
      </c>
    </row>
    <row r="213" spans="2:65" s="13" customFormat="1" ht="12">
      <c r="B213" s="234"/>
      <c r="C213" s="235"/>
      <c r="D213" s="175" t="s">
        <v>185</v>
      </c>
      <c r="E213" s="236" t="s">
        <v>32</v>
      </c>
      <c r="F213" s="237" t="s">
        <v>509</v>
      </c>
      <c r="G213" s="235"/>
      <c r="H213" s="236" t="s">
        <v>32</v>
      </c>
      <c r="I213" s="238"/>
      <c r="J213" s="235"/>
      <c r="K213" s="235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185</v>
      </c>
      <c r="AU213" s="243" t="s">
        <v>88</v>
      </c>
      <c r="AV213" s="13" t="s">
        <v>85</v>
      </c>
      <c r="AW213" s="13" t="s">
        <v>41</v>
      </c>
      <c r="AX213" s="13" t="s">
        <v>77</v>
      </c>
      <c r="AY213" s="243" t="s">
        <v>161</v>
      </c>
    </row>
    <row r="214" spans="2:65" s="11" customFormat="1" ht="12">
      <c r="B214" s="211"/>
      <c r="C214" s="212"/>
      <c r="D214" s="175" t="s">
        <v>185</v>
      </c>
      <c r="E214" s="213" t="s">
        <v>32</v>
      </c>
      <c r="F214" s="214" t="s">
        <v>510</v>
      </c>
      <c r="G214" s="212"/>
      <c r="H214" s="215">
        <v>1.4</v>
      </c>
      <c r="I214" s="216"/>
      <c r="J214" s="212"/>
      <c r="K214" s="212"/>
      <c r="L214" s="217"/>
      <c r="M214" s="218"/>
      <c r="N214" s="219"/>
      <c r="O214" s="219"/>
      <c r="P214" s="219"/>
      <c r="Q214" s="219"/>
      <c r="R214" s="219"/>
      <c r="S214" s="219"/>
      <c r="T214" s="220"/>
      <c r="AT214" s="221" t="s">
        <v>185</v>
      </c>
      <c r="AU214" s="221" t="s">
        <v>88</v>
      </c>
      <c r="AV214" s="11" t="s">
        <v>88</v>
      </c>
      <c r="AW214" s="11" t="s">
        <v>41</v>
      </c>
      <c r="AX214" s="11" t="s">
        <v>77</v>
      </c>
      <c r="AY214" s="221" t="s">
        <v>161</v>
      </c>
    </row>
    <row r="215" spans="2:65" s="12" customFormat="1" ht="12">
      <c r="B215" s="222"/>
      <c r="C215" s="223"/>
      <c r="D215" s="175" t="s">
        <v>185</v>
      </c>
      <c r="E215" s="224" t="s">
        <v>32</v>
      </c>
      <c r="F215" s="225" t="s">
        <v>192</v>
      </c>
      <c r="G215" s="223"/>
      <c r="H215" s="226">
        <v>6.42</v>
      </c>
      <c r="I215" s="227"/>
      <c r="J215" s="223"/>
      <c r="K215" s="223"/>
      <c r="L215" s="228"/>
      <c r="M215" s="229"/>
      <c r="N215" s="230"/>
      <c r="O215" s="230"/>
      <c r="P215" s="230"/>
      <c r="Q215" s="230"/>
      <c r="R215" s="230"/>
      <c r="S215" s="230"/>
      <c r="T215" s="231"/>
      <c r="AT215" s="232" t="s">
        <v>185</v>
      </c>
      <c r="AU215" s="232" t="s">
        <v>88</v>
      </c>
      <c r="AV215" s="12" t="s">
        <v>160</v>
      </c>
      <c r="AW215" s="12" t="s">
        <v>41</v>
      </c>
      <c r="AX215" s="12" t="s">
        <v>85</v>
      </c>
      <c r="AY215" s="232" t="s">
        <v>161</v>
      </c>
    </row>
    <row r="216" spans="2:65" s="1" customFormat="1" ht="16.5" customHeight="1">
      <c r="B216" s="42"/>
      <c r="C216" s="244" t="s">
        <v>511</v>
      </c>
      <c r="D216" s="244" t="s">
        <v>416</v>
      </c>
      <c r="E216" s="245" t="s">
        <v>512</v>
      </c>
      <c r="F216" s="246" t="s">
        <v>513</v>
      </c>
      <c r="G216" s="247" t="s">
        <v>298</v>
      </c>
      <c r="H216" s="248">
        <v>12.84</v>
      </c>
      <c r="I216" s="249"/>
      <c r="J216" s="250">
        <f>ROUND(I216*H216,2)</f>
        <v>0</v>
      </c>
      <c r="K216" s="246" t="s">
        <v>178</v>
      </c>
      <c r="L216" s="251"/>
      <c r="M216" s="252" t="s">
        <v>32</v>
      </c>
      <c r="N216" s="253" t="s">
        <v>48</v>
      </c>
      <c r="O216" s="43"/>
      <c r="P216" s="172">
        <f>O216*H216</f>
        <v>0</v>
      </c>
      <c r="Q216" s="172">
        <v>1</v>
      </c>
      <c r="R216" s="172">
        <f>Q216*H216</f>
        <v>12.84</v>
      </c>
      <c r="S216" s="172">
        <v>0</v>
      </c>
      <c r="T216" s="173">
        <f>S216*H216</f>
        <v>0</v>
      </c>
      <c r="AR216" s="24" t="s">
        <v>223</v>
      </c>
      <c r="AT216" s="24" t="s">
        <v>416</v>
      </c>
      <c r="AU216" s="24" t="s">
        <v>88</v>
      </c>
      <c r="AY216" s="24" t="s">
        <v>161</v>
      </c>
      <c r="BE216" s="174">
        <f>IF(N216="základní",J216,0)</f>
        <v>0</v>
      </c>
      <c r="BF216" s="174">
        <f>IF(N216="snížená",J216,0)</f>
        <v>0</v>
      </c>
      <c r="BG216" s="174">
        <f>IF(N216="zákl. přenesená",J216,0)</f>
        <v>0</v>
      </c>
      <c r="BH216" s="174">
        <f>IF(N216="sníž. přenesená",J216,0)</f>
        <v>0</v>
      </c>
      <c r="BI216" s="174">
        <f>IF(N216="nulová",J216,0)</f>
        <v>0</v>
      </c>
      <c r="BJ216" s="24" t="s">
        <v>85</v>
      </c>
      <c r="BK216" s="174">
        <f>ROUND(I216*H216,2)</f>
        <v>0</v>
      </c>
      <c r="BL216" s="24" t="s">
        <v>160</v>
      </c>
      <c r="BM216" s="24" t="s">
        <v>514</v>
      </c>
    </row>
    <row r="217" spans="2:65" s="11" customFormat="1" ht="12">
      <c r="B217" s="211"/>
      <c r="C217" s="212"/>
      <c r="D217" s="175" t="s">
        <v>185</v>
      </c>
      <c r="E217" s="212"/>
      <c r="F217" s="214" t="s">
        <v>515</v>
      </c>
      <c r="G217" s="212"/>
      <c r="H217" s="215">
        <v>12.84</v>
      </c>
      <c r="I217" s="216"/>
      <c r="J217" s="212"/>
      <c r="K217" s="212"/>
      <c r="L217" s="217"/>
      <c r="M217" s="218"/>
      <c r="N217" s="219"/>
      <c r="O217" s="219"/>
      <c r="P217" s="219"/>
      <c r="Q217" s="219"/>
      <c r="R217" s="219"/>
      <c r="S217" s="219"/>
      <c r="T217" s="220"/>
      <c r="AT217" s="221" t="s">
        <v>185</v>
      </c>
      <c r="AU217" s="221" t="s">
        <v>88</v>
      </c>
      <c r="AV217" s="11" t="s">
        <v>88</v>
      </c>
      <c r="AW217" s="11" t="s">
        <v>6</v>
      </c>
      <c r="AX217" s="11" t="s">
        <v>85</v>
      </c>
      <c r="AY217" s="221" t="s">
        <v>161</v>
      </c>
    </row>
    <row r="218" spans="2:65" s="1" customFormat="1" ht="16.5" customHeight="1">
      <c r="B218" s="42"/>
      <c r="C218" s="163" t="s">
        <v>516</v>
      </c>
      <c r="D218" s="163" t="s">
        <v>156</v>
      </c>
      <c r="E218" s="164" t="s">
        <v>517</v>
      </c>
      <c r="F218" s="165" t="s">
        <v>518</v>
      </c>
      <c r="G218" s="166" t="s">
        <v>237</v>
      </c>
      <c r="H218" s="167">
        <v>80</v>
      </c>
      <c r="I218" s="168"/>
      <c r="J218" s="169">
        <f>ROUND(I218*H218,2)</f>
        <v>0</v>
      </c>
      <c r="K218" s="165" t="s">
        <v>178</v>
      </c>
      <c r="L218" s="62"/>
      <c r="M218" s="170" t="s">
        <v>32</v>
      </c>
      <c r="N218" s="171" t="s">
        <v>48</v>
      </c>
      <c r="O218" s="43"/>
      <c r="P218" s="172">
        <f>O218*H218</f>
        <v>0</v>
      </c>
      <c r="Q218" s="172">
        <v>0</v>
      </c>
      <c r="R218" s="172">
        <f>Q218*H218</f>
        <v>0</v>
      </c>
      <c r="S218" s="172">
        <v>0</v>
      </c>
      <c r="T218" s="173">
        <f>S218*H218</f>
        <v>0</v>
      </c>
      <c r="AR218" s="24" t="s">
        <v>160</v>
      </c>
      <c r="AT218" s="24" t="s">
        <v>156</v>
      </c>
      <c r="AU218" s="24" t="s">
        <v>88</v>
      </c>
      <c r="AY218" s="24" t="s">
        <v>161</v>
      </c>
      <c r="BE218" s="174">
        <f>IF(N218="základní",J218,0)</f>
        <v>0</v>
      </c>
      <c r="BF218" s="174">
        <f>IF(N218="snížená",J218,0)</f>
        <v>0</v>
      </c>
      <c r="BG218" s="174">
        <f>IF(N218="zákl. přenesená",J218,0)</f>
        <v>0</v>
      </c>
      <c r="BH218" s="174">
        <f>IF(N218="sníž. přenesená",J218,0)</f>
        <v>0</v>
      </c>
      <c r="BI218" s="174">
        <f>IF(N218="nulová",J218,0)</f>
        <v>0</v>
      </c>
      <c r="BJ218" s="24" t="s">
        <v>85</v>
      </c>
      <c r="BK218" s="174">
        <f>ROUND(I218*H218,2)</f>
        <v>0</v>
      </c>
      <c r="BL218" s="24" t="s">
        <v>160</v>
      </c>
      <c r="BM218" s="24" t="s">
        <v>519</v>
      </c>
    </row>
    <row r="219" spans="2:65" s="1" customFormat="1" ht="36">
      <c r="B219" s="42"/>
      <c r="C219" s="64"/>
      <c r="D219" s="175" t="s">
        <v>163</v>
      </c>
      <c r="E219" s="64"/>
      <c r="F219" s="176" t="s">
        <v>520</v>
      </c>
      <c r="G219" s="64"/>
      <c r="H219" s="64"/>
      <c r="I219" s="150"/>
      <c r="J219" s="64"/>
      <c r="K219" s="64"/>
      <c r="L219" s="62"/>
      <c r="M219" s="210"/>
      <c r="N219" s="43"/>
      <c r="O219" s="43"/>
      <c r="P219" s="43"/>
      <c r="Q219" s="43"/>
      <c r="R219" s="43"/>
      <c r="S219" s="43"/>
      <c r="T219" s="79"/>
      <c r="AT219" s="24" t="s">
        <v>163</v>
      </c>
      <c r="AU219" s="24" t="s">
        <v>88</v>
      </c>
    </row>
    <row r="220" spans="2:65" s="11" customFormat="1" ht="12">
      <c r="B220" s="211"/>
      <c r="C220" s="212"/>
      <c r="D220" s="175" t="s">
        <v>185</v>
      </c>
      <c r="E220" s="213" t="s">
        <v>32</v>
      </c>
      <c r="F220" s="214" t="s">
        <v>521</v>
      </c>
      <c r="G220" s="212"/>
      <c r="H220" s="215">
        <v>80</v>
      </c>
      <c r="I220" s="216"/>
      <c r="J220" s="212"/>
      <c r="K220" s="212"/>
      <c r="L220" s="217"/>
      <c r="M220" s="218"/>
      <c r="N220" s="219"/>
      <c r="O220" s="219"/>
      <c r="P220" s="219"/>
      <c r="Q220" s="219"/>
      <c r="R220" s="219"/>
      <c r="S220" s="219"/>
      <c r="T220" s="220"/>
      <c r="AT220" s="221" t="s">
        <v>185</v>
      </c>
      <c r="AU220" s="221" t="s">
        <v>88</v>
      </c>
      <c r="AV220" s="11" t="s">
        <v>88</v>
      </c>
      <c r="AW220" s="11" t="s">
        <v>41</v>
      </c>
      <c r="AX220" s="11" t="s">
        <v>85</v>
      </c>
      <c r="AY220" s="221" t="s">
        <v>161</v>
      </c>
    </row>
    <row r="221" spans="2:65" s="1" customFormat="1" ht="16.5" customHeight="1">
      <c r="B221" s="42"/>
      <c r="C221" s="163" t="s">
        <v>522</v>
      </c>
      <c r="D221" s="163" t="s">
        <v>156</v>
      </c>
      <c r="E221" s="164" t="s">
        <v>523</v>
      </c>
      <c r="F221" s="165" t="s">
        <v>524</v>
      </c>
      <c r="G221" s="166" t="s">
        <v>237</v>
      </c>
      <c r="H221" s="167">
        <v>96.614999999999995</v>
      </c>
      <c r="I221" s="168"/>
      <c r="J221" s="169">
        <f>ROUND(I221*H221,2)</f>
        <v>0</v>
      </c>
      <c r="K221" s="165" t="s">
        <v>178</v>
      </c>
      <c r="L221" s="62"/>
      <c r="M221" s="170" t="s">
        <v>32</v>
      </c>
      <c r="N221" s="171" t="s">
        <v>48</v>
      </c>
      <c r="O221" s="43"/>
      <c r="P221" s="172">
        <f>O221*H221</f>
        <v>0</v>
      </c>
      <c r="Q221" s="172">
        <v>0</v>
      </c>
      <c r="R221" s="172">
        <f>Q221*H221</f>
        <v>0</v>
      </c>
      <c r="S221" s="172">
        <v>0</v>
      </c>
      <c r="T221" s="173">
        <f>S221*H221</f>
        <v>0</v>
      </c>
      <c r="AR221" s="24" t="s">
        <v>160</v>
      </c>
      <c r="AT221" s="24" t="s">
        <v>156</v>
      </c>
      <c r="AU221" s="24" t="s">
        <v>88</v>
      </c>
      <c r="AY221" s="24" t="s">
        <v>161</v>
      </c>
      <c r="BE221" s="174">
        <f>IF(N221="základní",J221,0)</f>
        <v>0</v>
      </c>
      <c r="BF221" s="174">
        <f>IF(N221="snížená",J221,0)</f>
        <v>0</v>
      </c>
      <c r="BG221" s="174">
        <f>IF(N221="zákl. přenesená",J221,0)</f>
        <v>0</v>
      </c>
      <c r="BH221" s="174">
        <f>IF(N221="sníž. přenesená",J221,0)</f>
        <v>0</v>
      </c>
      <c r="BI221" s="174">
        <f>IF(N221="nulová",J221,0)</f>
        <v>0</v>
      </c>
      <c r="BJ221" s="24" t="s">
        <v>85</v>
      </c>
      <c r="BK221" s="174">
        <f>ROUND(I221*H221,2)</f>
        <v>0</v>
      </c>
      <c r="BL221" s="24" t="s">
        <v>160</v>
      </c>
      <c r="BM221" s="24" t="s">
        <v>525</v>
      </c>
    </row>
    <row r="222" spans="2:65" s="1" customFormat="1" ht="36">
      <c r="B222" s="42"/>
      <c r="C222" s="64"/>
      <c r="D222" s="175" t="s">
        <v>163</v>
      </c>
      <c r="E222" s="64"/>
      <c r="F222" s="176" t="s">
        <v>526</v>
      </c>
      <c r="G222" s="64"/>
      <c r="H222" s="64"/>
      <c r="I222" s="150"/>
      <c r="J222" s="64"/>
      <c r="K222" s="64"/>
      <c r="L222" s="62"/>
      <c r="M222" s="210"/>
      <c r="N222" s="43"/>
      <c r="O222" s="43"/>
      <c r="P222" s="43"/>
      <c r="Q222" s="43"/>
      <c r="R222" s="43"/>
      <c r="S222" s="43"/>
      <c r="T222" s="79"/>
      <c r="AT222" s="24" t="s">
        <v>163</v>
      </c>
      <c r="AU222" s="24" t="s">
        <v>88</v>
      </c>
    </row>
    <row r="223" spans="2:65" s="13" customFormat="1" ht="12">
      <c r="B223" s="234"/>
      <c r="C223" s="235"/>
      <c r="D223" s="175" t="s">
        <v>185</v>
      </c>
      <c r="E223" s="236" t="s">
        <v>32</v>
      </c>
      <c r="F223" s="237" t="s">
        <v>527</v>
      </c>
      <c r="G223" s="235"/>
      <c r="H223" s="236" t="s">
        <v>32</v>
      </c>
      <c r="I223" s="238"/>
      <c r="J223" s="235"/>
      <c r="K223" s="235"/>
      <c r="L223" s="239"/>
      <c r="M223" s="240"/>
      <c r="N223" s="241"/>
      <c r="O223" s="241"/>
      <c r="P223" s="241"/>
      <c r="Q223" s="241"/>
      <c r="R223" s="241"/>
      <c r="S223" s="241"/>
      <c r="T223" s="242"/>
      <c r="AT223" s="243" t="s">
        <v>185</v>
      </c>
      <c r="AU223" s="243" t="s">
        <v>88</v>
      </c>
      <c r="AV223" s="13" t="s">
        <v>85</v>
      </c>
      <c r="AW223" s="13" t="s">
        <v>41</v>
      </c>
      <c r="AX223" s="13" t="s">
        <v>77</v>
      </c>
      <c r="AY223" s="243" t="s">
        <v>161</v>
      </c>
    </row>
    <row r="224" spans="2:65" s="11" customFormat="1" ht="12">
      <c r="B224" s="211"/>
      <c r="C224" s="212"/>
      <c r="D224" s="175" t="s">
        <v>185</v>
      </c>
      <c r="E224" s="213" t="s">
        <v>32</v>
      </c>
      <c r="F224" s="214" t="s">
        <v>528</v>
      </c>
      <c r="G224" s="212"/>
      <c r="H224" s="215">
        <v>41.469000000000001</v>
      </c>
      <c r="I224" s="216"/>
      <c r="J224" s="212"/>
      <c r="K224" s="212"/>
      <c r="L224" s="217"/>
      <c r="M224" s="218"/>
      <c r="N224" s="219"/>
      <c r="O224" s="219"/>
      <c r="P224" s="219"/>
      <c r="Q224" s="219"/>
      <c r="R224" s="219"/>
      <c r="S224" s="219"/>
      <c r="T224" s="220"/>
      <c r="AT224" s="221" t="s">
        <v>185</v>
      </c>
      <c r="AU224" s="221" t="s">
        <v>88</v>
      </c>
      <c r="AV224" s="11" t="s">
        <v>88</v>
      </c>
      <c r="AW224" s="11" t="s">
        <v>41</v>
      </c>
      <c r="AX224" s="11" t="s">
        <v>77</v>
      </c>
      <c r="AY224" s="221" t="s">
        <v>161</v>
      </c>
    </row>
    <row r="225" spans="2:65" s="11" customFormat="1" ht="12">
      <c r="B225" s="211"/>
      <c r="C225" s="212"/>
      <c r="D225" s="175" t="s">
        <v>185</v>
      </c>
      <c r="E225" s="213" t="s">
        <v>32</v>
      </c>
      <c r="F225" s="214" t="s">
        <v>529</v>
      </c>
      <c r="G225" s="212"/>
      <c r="H225" s="215">
        <v>55.146000000000001</v>
      </c>
      <c r="I225" s="216"/>
      <c r="J225" s="212"/>
      <c r="K225" s="212"/>
      <c r="L225" s="217"/>
      <c r="M225" s="218"/>
      <c r="N225" s="219"/>
      <c r="O225" s="219"/>
      <c r="P225" s="219"/>
      <c r="Q225" s="219"/>
      <c r="R225" s="219"/>
      <c r="S225" s="219"/>
      <c r="T225" s="220"/>
      <c r="AT225" s="221" t="s">
        <v>185</v>
      </c>
      <c r="AU225" s="221" t="s">
        <v>88</v>
      </c>
      <c r="AV225" s="11" t="s">
        <v>88</v>
      </c>
      <c r="AW225" s="11" t="s">
        <v>41</v>
      </c>
      <c r="AX225" s="11" t="s">
        <v>77</v>
      </c>
      <c r="AY225" s="221" t="s">
        <v>161</v>
      </c>
    </row>
    <row r="226" spans="2:65" s="12" customFormat="1" ht="12">
      <c r="B226" s="222"/>
      <c r="C226" s="223"/>
      <c r="D226" s="175" t="s">
        <v>185</v>
      </c>
      <c r="E226" s="224" t="s">
        <v>32</v>
      </c>
      <c r="F226" s="225" t="s">
        <v>192</v>
      </c>
      <c r="G226" s="223"/>
      <c r="H226" s="226">
        <v>96.614999999999995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AT226" s="232" t="s">
        <v>185</v>
      </c>
      <c r="AU226" s="232" t="s">
        <v>88</v>
      </c>
      <c r="AV226" s="12" t="s">
        <v>160</v>
      </c>
      <c r="AW226" s="12" t="s">
        <v>41</v>
      </c>
      <c r="AX226" s="12" t="s">
        <v>85</v>
      </c>
      <c r="AY226" s="232" t="s">
        <v>161</v>
      </c>
    </row>
    <row r="227" spans="2:65" s="1" customFormat="1" ht="16.5" customHeight="1">
      <c r="B227" s="42"/>
      <c r="C227" s="163" t="s">
        <v>530</v>
      </c>
      <c r="D227" s="163" t="s">
        <v>156</v>
      </c>
      <c r="E227" s="164" t="s">
        <v>531</v>
      </c>
      <c r="F227" s="165" t="s">
        <v>532</v>
      </c>
      <c r="G227" s="166" t="s">
        <v>237</v>
      </c>
      <c r="H227" s="167">
        <v>125.7</v>
      </c>
      <c r="I227" s="168"/>
      <c r="J227" s="169">
        <f>ROUND(I227*H227,2)</f>
        <v>0</v>
      </c>
      <c r="K227" s="165" t="s">
        <v>178</v>
      </c>
      <c r="L227" s="62"/>
      <c r="M227" s="170" t="s">
        <v>32</v>
      </c>
      <c r="N227" s="171" t="s">
        <v>48</v>
      </c>
      <c r="O227" s="43"/>
      <c r="P227" s="172">
        <f>O227*H227</f>
        <v>0</v>
      </c>
      <c r="Q227" s="172">
        <v>0</v>
      </c>
      <c r="R227" s="172">
        <f>Q227*H227</f>
        <v>0</v>
      </c>
      <c r="S227" s="172">
        <v>0</v>
      </c>
      <c r="T227" s="173">
        <f>S227*H227</f>
        <v>0</v>
      </c>
      <c r="AR227" s="24" t="s">
        <v>160</v>
      </c>
      <c r="AT227" s="24" t="s">
        <v>156</v>
      </c>
      <c r="AU227" s="24" t="s">
        <v>88</v>
      </c>
      <c r="AY227" s="24" t="s">
        <v>161</v>
      </c>
      <c r="BE227" s="174">
        <f>IF(N227="základní",J227,0)</f>
        <v>0</v>
      </c>
      <c r="BF227" s="174">
        <f>IF(N227="snížená",J227,0)</f>
        <v>0</v>
      </c>
      <c r="BG227" s="174">
        <f>IF(N227="zákl. přenesená",J227,0)</f>
        <v>0</v>
      </c>
      <c r="BH227" s="174">
        <f>IF(N227="sníž. přenesená",J227,0)</f>
        <v>0</v>
      </c>
      <c r="BI227" s="174">
        <f>IF(N227="nulová",J227,0)</f>
        <v>0</v>
      </c>
      <c r="BJ227" s="24" t="s">
        <v>85</v>
      </c>
      <c r="BK227" s="174">
        <f>ROUND(I227*H227,2)</f>
        <v>0</v>
      </c>
      <c r="BL227" s="24" t="s">
        <v>160</v>
      </c>
      <c r="BM227" s="24" t="s">
        <v>533</v>
      </c>
    </row>
    <row r="228" spans="2:65" s="13" customFormat="1" ht="12">
      <c r="B228" s="234"/>
      <c r="C228" s="235"/>
      <c r="D228" s="175" t="s">
        <v>185</v>
      </c>
      <c r="E228" s="236" t="s">
        <v>32</v>
      </c>
      <c r="F228" s="237" t="s">
        <v>534</v>
      </c>
      <c r="G228" s="235"/>
      <c r="H228" s="236" t="s">
        <v>32</v>
      </c>
      <c r="I228" s="238"/>
      <c r="J228" s="235"/>
      <c r="K228" s="235"/>
      <c r="L228" s="239"/>
      <c r="M228" s="240"/>
      <c r="N228" s="241"/>
      <c r="O228" s="241"/>
      <c r="P228" s="241"/>
      <c r="Q228" s="241"/>
      <c r="R228" s="241"/>
      <c r="S228" s="241"/>
      <c r="T228" s="242"/>
      <c r="AT228" s="243" t="s">
        <v>185</v>
      </c>
      <c r="AU228" s="243" t="s">
        <v>88</v>
      </c>
      <c r="AV228" s="13" t="s">
        <v>85</v>
      </c>
      <c r="AW228" s="13" t="s">
        <v>41</v>
      </c>
      <c r="AX228" s="13" t="s">
        <v>77</v>
      </c>
      <c r="AY228" s="243" t="s">
        <v>161</v>
      </c>
    </row>
    <row r="229" spans="2:65" s="11" customFormat="1" ht="12">
      <c r="B229" s="211"/>
      <c r="C229" s="212"/>
      <c r="D229" s="175" t="s">
        <v>185</v>
      </c>
      <c r="E229" s="213" t="s">
        <v>32</v>
      </c>
      <c r="F229" s="214" t="s">
        <v>535</v>
      </c>
      <c r="G229" s="212"/>
      <c r="H229" s="215">
        <v>51</v>
      </c>
      <c r="I229" s="216"/>
      <c r="J229" s="212"/>
      <c r="K229" s="212"/>
      <c r="L229" s="217"/>
      <c r="M229" s="218"/>
      <c r="N229" s="219"/>
      <c r="O229" s="219"/>
      <c r="P229" s="219"/>
      <c r="Q229" s="219"/>
      <c r="R229" s="219"/>
      <c r="S229" s="219"/>
      <c r="T229" s="220"/>
      <c r="AT229" s="221" t="s">
        <v>185</v>
      </c>
      <c r="AU229" s="221" t="s">
        <v>88</v>
      </c>
      <c r="AV229" s="11" t="s">
        <v>88</v>
      </c>
      <c r="AW229" s="11" t="s">
        <v>41</v>
      </c>
      <c r="AX229" s="11" t="s">
        <v>77</v>
      </c>
      <c r="AY229" s="221" t="s">
        <v>161</v>
      </c>
    </row>
    <row r="230" spans="2:65" s="11" customFormat="1" ht="12">
      <c r="B230" s="211"/>
      <c r="C230" s="212"/>
      <c r="D230" s="175" t="s">
        <v>185</v>
      </c>
      <c r="E230" s="213" t="s">
        <v>32</v>
      </c>
      <c r="F230" s="214" t="s">
        <v>536</v>
      </c>
      <c r="G230" s="212"/>
      <c r="H230" s="215">
        <v>1.7</v>
      </c>
      <c r="I230" s="216"/>
      <c r="J230" s="212"/>
      <c r="K230" s="212"/>
      <c r="L230" s="217"/>
      <c r="M230" s="218"/>
      <c r="N230" s="219"/>
      <c r="O230" s="219"/>
      <c r="P230" s="219"/>
      <c r="Q230" s="219"/>
      <c r="R230" s="219"/>
      <c r="S230" s="219"/>
      <c r="T230" s="220"/>
      <c r="AT230" s="221" t="s">
        <v>185</v>
      </c>
      <c r="AU230" s="221" t="s">
        <v>88</v>
      </c>
      <c r="AV230" s="11" t="s">
        <v>88</v>
      </c>
      <c r="AW230" s="11" t="s">
        <v>41</v>
      </c>
      <c r="AX230" s="11" t="s">
        <v>77</v>
      </c>
      <c r="AY230" s="221" t="s">
        <v>161</v>
      </c>
    </row>
    <row r="231" spans="2:65" s="11" customFormat="1" ht="12">
      <c r="B231" s="211"/>
      <c r="C231" s="212"/>
      <c r="D231" s="175" t="s">
        <v>185</v>
      </c>
      <c r="E231" s="213" t="s">
        <v>32</v>
      </c>
      <c r="F231" s="214" t="s">
        <v>537</v>
      </c>
      <c r="G231" s="212"/>
      <c r="H231" s="215">
        <v>27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185</v>
      </c>
      <c r="AU231" s="221" t="s">
        <v>88</v>
      </c>
      <c r="AV231" s="11" t="s">
        <v>88</v>
      </c>
      <c r="AW231" s="11" t="s">
        <v>41</v>
      </c>
      <c r="AX231" s="11" t="s">
        <v>77</v>
      </c>
      <c r="AY231" s="221" t="s">
        <v>161</v>
      </c>
    </row>
    <row r="232" spans="2:65" s="11" customFormat="1" ht="12">
      <c r="B232" s="211"/>
      <c r="C232" s="212"/>
      <c r="D232" s="175" t="s">
        <v>185</v>
      </c>
      <c r="E232" s="213" t="s">
        <v>32</v>
      </c>
      <c r="F232" s="214" t="s">
        <v>538</v>
      </c>
      <c r="G232" s="212"/>
      <c r="H232" s="215">
        <v>46</v>
      </c>
      <c r="I232" s="216"/>
      <c r="J232" s="212"/>
      <c r="K232" s="212"/>
      <c r="L232" s="217"/>
      <c r="M232" s="218"/>
      <c r="N232" s="219"/>
      <c r="O232" s="219"/>
      <c r="P232" s="219"/>
      <c r="Q232" s="219"/>
      <c r="R232" s="219"/>
      <c r="S232" s="219"/>
      <c r="T232" s="220"/>
      <c r="AT232" s="221" t="s">
        <v>185</v>
      </c>
      <c r="AU232" s="221" t="s">
        <v>88</v>
      </c>
      <c r="AV232" s="11" t="s">
        <v>88</v>
      </c>
      <c r="AW232" s="11" t="s">
        <v>41</v>
      </c>
      <c r="AX232" s="11" t="s">
        <v>77</v>
      </c>
      <c r="AY232" s="221" t="s">
        <v>161</v>
      </c>
    </row>
    <row r="233" spans="2:65" s="12" customFormat="1" ht="12">
      <c r="B233" s="222"/>
      <c r="C233" s="223"/>
      <c r="D233" s="175" t="s">
        <v>185</v>
      </c>
      <c r="E233" s="224" t="s">
        <v>32</v>
      </c>
      <c r="F233" s="225" t="s">
        <v>192</v>
      </c>
      <c r="G233" s="223"/>
      <c r="H233" s="226">
        <v>125.7</v>
      </c>
      <c r="I233" s="227"/>
      <c r="J233" s="223"/>
      <c r="K233" s="223"/>
      <c r="L233" s="228"/>
      <c r="M233" s="229"/>
      <c r="N233" s="230"/>
      <c r="O233" s="230"/>
      <c r="P233" s="230"/>
      <c r="Q233" s="230"/>
      <c r="R233" s="230"/>
      <c r="S233" s="230"/>
      <c r="T233" s="231"/>
      <c r="AT233" s="232" t="s">
        <v>185</v>
      </c>
      <c r="AU233" s="232" t="s">
        <v>88</v>
      </c>
      <c r="AV233" s="12" t="s">
        <v>160</v>
      </c>
      <c r="AW233" s="12" t="s">
        <v>41</v>
      </c>
      <c r="AX233" s="12" t="s">
        <v>85</v>
      </c>
      <c r="AY233" s="232" t="s">
        <v>161</v>
      </c>
    </row>
    <row r="234" spans="2:65" s="1" customFormat="1" ht="16.5" customHeight="1">
      <c r="B234" s="42"/>
      <c r="C234" s="163" t="s">
        <v>539</v>
      </c>
      <c r="D234" s="163" t="s">
        <v>156</v>
      </c>
      <c r="E234" s="164" t="s">
        <v>540</v>
      </c>
      <c r="F234" s="165" t="s">
        <v>541</v>
      </c>
      <c r="G234" s="166" t="s">
        <v>237</v>
      </c>
      <c r="H234" s="167">
        <v>125.7</v>
      </c>
      <c r="I234" s="168"/>
      <c r="J234" s="169">
        <f>ROUND(I234*H234,2)</f>
        <v>0</v>
      </c>
      <c r="K234" s="165" t="s">
        <v>178</v>
      </c>
      <c r="L234" s="62"/>
      <c r="M234" s="170" t="s">
        <v>32</v>
      </c>
      <c r="N234" s="171" t="s">
        <v>48</v>
      </c>
      <c r="O234" s="43"/>
      <c r="P234" s="172">
        <f>O234*H234</f>
        <v>0</v>
      </c>
      <c r="Q234" s="172">
        <v>1.2700000000000001E-3</v>
      </c>
      <c r="R234" s="172">
        <f>Q234*H234</f>
        <v>0.159639</v>
      </c>
      <c r="S234" s="172">
        <v>0</v>
      </c>
      <c r="T234" s="173">
        <f>S234*H234</f>
        <v>0</v>
      </c>
      <c r="AR234" s="24" t="s">
        <v>160</v>
      </c>
      <c r="AT234" s="24" t="s">
        <v>156</v>
      </c>
      <c r="AU234" s="24" t="s">
        <v>88</v>
      </c>
      <c r="AY234" s="24" t="s">
        <v>161</v>
      </c>
      <c r="BE234" s="174">
        <f>IF(N234="základní",J234,0)</f>
        <v>0</v>
      </c>
      <c r="BF234" s="174">
        <f>IF(N234="snížená",J234,0)</f>
        <v>0</v>
      </c>
      <c r="BG234" s="174">
        <f>IF(N234="zákl. přenesená",J234,0)</f>
        <v>0</v>
      </c>
      <c r="BH234" s="174">
        <f>IF(N234="sníž. přenesená",J234,0)</f>
        <v>0</v>
      </c>
      <c r="BI234" s="174">
        <f>IF(N234="nulová",J234,0)</f>
        <v>0</v>
      </c>
      <c r="BJ234" s="24" t="s">
        <v>85</v>
      </c>
      <c r="BK234" s="174">
        <f>ROUND(I234*H234,2)</f>
        <v>0</v>
      </c>
      <c r="BL234" s="24" t="s">
        <v>160</v>
      </c>
      <c r="BM234" s="24" t="s">
        <v>542</v>
      </c>
    </row>
    <row r="235" spans="2:65" s="1" customFormat="1" ht="16.5" customHeight="1">
      <c r="B235" s="42"/>
      <c r="C235" s="244" t="s">
        <v>543</v>
      </c>
      <c r="D235" s="244" t="s">
        <v>416</v>
      </c>
      <c r="E235" s="245" t="s">
        <v>544</v>
      </c>
      <c r="F235" s="246" t="s">
        <v>545</v>
      </c>
      <c r="G235" s="247" t="s">
        <v>546</v>
      </c>
      <c r="H235" s="248">
        <v>3.1429999999999998</v>
      </c>
      <c r="I235" s="249"/>
      <c r="J235" s="250">
        <f>ROUND(I235*H235,2)</f>
        <v>0</v>
      </c>
      <c r="K235" s="246" t="s">
        <v>178</v>
      </c>
      <c r="L235" s="251"/>
      <c r="M235" s="252" t="s">
        <v>32</v>
      </c>
      <c r="N235" s="253" t="s">
        <v>48</v>
      </c>
      <c r="O235" s="43"/>
      <c r="P235" s="172">
        <f>O235*H235</f>
        <v>0</v>
      </c>
      <c r="Q235" s="172">
        <v>1E-3</v>
      </c>
      <c r="R235" s="172">
        <f>Q235*H235</f>
        <v>3.143E-3</v>
      </c>
      <c r="S235" s="172">
        <v>0</v>
      </c>
      <c r="T235" s="173">
        <f>S235*H235</f>
        <v>0</v>
      </c>
      <c r="AR235" s="24" t="s">
        <v>223</v>
      </c>
      <c r="AT235" s="24" t="s">
        <v>416</v>
      </c>
      <c r="AU235" s="24" t="s">
        <v>88</v>
      </c>
      <c r="AY235" s="24" t="s">
        <v>161</v>
      </c>
      <c r="BE235" s="174">
        <f>IF(N235="základní",J235,0)</f>
        <v>0</v>
      </c>
      <c r="BF235" s="174">
        <f>IF(N235="snížená",J235,0)</f>
        <v>0</v>
      </c>
      <c r="BG235" s="174">
        <f>IF(N235="zákl. přenesená",J235,0)</f>
        <v>0</v>
      </c>
      <c r="BH235" s="174">
        <f>IF(N235="sníž. přenesená",J235,0)</f>
        <v>0</v>
      </c>
      <c r="BI235" s="174">
        <f>IF(N235="nulová",J235,0)</f>
        <v>0</v>
      </c>
      <c r="BJ235" s="24" t="s">
        <v>85</v>
      </c>
      <c r="BK235" s="174">
        <f>ROUND(I235*H235,2)</f>
        <v>0</v>
      </c>
      <c r="BL235" s="24" t="s">
        <v>160</v>
      </c>
      <c r="BM235" s="24" t="s">
        <v>547</v>
      </c>
    </row>
    <row r="236" spans="2:65" s="11" customFormat="1" ht="12">
      <c r="B236" s="211"/>
      <c r="C236" s="212"/>
      <c r="D236" s="175" t="s">
        <v>185</v>
      </c>
      <c r="E236" s="212"/>
      <c r="F236" s="214" t="s">
        <v>548</v>
      </c>
      <c r="G236" s="212"/>
      <c r="H236" s="215">
        <v>3.1429999999999998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185</v>
      </c>
      <c r="AU236" s="221" t="s">
        <v>88</v>
      </c>
      <c r="AV236" s="11" t="s">
        <v>88</v>
      </c>
      <c r="AW236" s="11" t="s">
        <v>6</v>
      </c>
      <c r="AX236" s="11" t="s">
        <v>85</v>
      </c>
      <c r="AY236" s="221" t="s">
        <v>161</v>
      </c>
    </row>
    <row r="237" spans="2:65" s="1" customFormat="1" ht="25.5" customHeight="1">
      <c r="B237" s="42"/>
      <c r="C237" s="163" t="s">
        <v>549</v>
      </c>
      <c r="D237" s="163" t="s">
        <v>156</v>
      </c>
      <c r="E237" s="164" t="s">
        <v>550</v>
      </c>
      <c r="F237" s="165" t="s">
        <v>551</v>
      </c>
      <c r="G237" s="166" t="s">
        <v>237</v>
      </c>
      <c r="H237" s="167">
        <v>125.7</v>
      </c>
      <c r="I237" s="168"/>
      <c r="J237" s="169">
        <f>ROUND(I237*H237,2)</f>
        <v>0</v>
      </c>
      <c r="K237" s="165" t="s">
        <v>178</v>
      </c>
      <c r="L237" s="62"/>
      <c r="M237" s="170" t="s">
        <v>32</v>
      </c>
      <c r="N237" s="171" t="s">
        <v>48</v>
      </c>
      <c r="O237" s="43"/>
      <c r="P237" s="172">
        <f>O237*H237</f>
        <v>0</v>
      </c>
      <c r="Q237" s="172">
        <v>0</v>
      </c>
      <c r="R237" s="172">
        <f>Q237*H237</f>
        <v>0</v>
      </c>
      <c r="S237" s="172">
        <v>0</v>
      </c>
      <c r="T237" s="173">
        <f>S237*H237</f>
        <v>0</v>
      </c>
      <c r="AR237" s="24" t="s">
        <v>160</v>
      </c>
      <c r="AT237" s="24" t="s">
        <v>156</v>
      </c>
      <c r="AU237" s="24" t="s">
        <v>88</v>
      </c>
      <c r="AY237" s="24" t="s">
        <v>161</v>
      </c>
      <c r="BE237" s="174">
        <f>IF(N237="základní",J237,0)</f>
        <v>0</v>
      </c>
      <c r="BF237" s="174">
        <f>IF(N237="snížená",J237,0)</f>
        <v>0</v>
      </c>
      <c r="BG237" s="174">
        <f>IF(N237="zákl. přenesená",J237,0)</f>
        <v>0</v>
      </c>
      <c r="BH237" s="174">
        <f>IF(N237="sníž. přenesená",J237,0)</f>
        <v>0</v>
      </c>
      <c r="BI237" s="174">
        <f>IF(N237="nulová",J237,0)</f>
        <v>0</v>
      </c>
      <c r="BJ237" s="24" t="s">
        <v>85</v>
      </c>
      <c r="BK237" s="174">
        <f>ROUND(I237*H237,2)</f>
        <v>0</v>
      </c>
      <c r="BL237" s="24" t="s">
        <v>160</v>
      </c>
      <c r="BM237" s="24" t="s">
        <v>552</v>
      </c>
    </row>
    <row r="238" spans="2:65" s="1" customFormat="1" ht="16.5" customHeight="1">
      <c r="B238" s="42"/>
      <c r="C238" s="163" t="s">
        <v>553</v>
      </c>
      <c r="D238" s="163" t="s">
        <v>156</v>
      </c>
      <c r="E238" s="164" t="s">
        <v>554</v>
      </c>
      <c r="F238" s="165" t="s">
        <v>555</v>
      </c>
      <c r="G238" s="166" t="s">
        <v>237</v>
      </c>
      <c r="H238" s="167">
        <v>125.7</v>
      </c>
      <c r="I238" s="168"/>
      <c r="J238" s="169">
        <f>ROUND(I238*H238,2)</f>
        <v>0</v>
      </c>
      <c r="K238" s="165" t="s">
        <v>178</v>
      </c>
      <c r="L238" s="62"/>
      <c r="M238" s="170" t="s">
        <v>32</v>
      </c>
      <c r="N238" s="171" t="s">
        <v>48</v>
      </c>
      <c r="O238" s="43"/>
      <c r="P238" s="172">
        <f>O238*H238</f>
        <v>0</v>
      </c>
      <c r="Q238" s="172">
        <v>0</v>
      </c>
      <c r="R238" s="172">
        <f>Q238*H238</f>
        <v>0</v>
      </c>
      <c r="S238" s="172">
        <v>0</v>
      </c>
      <c r="T238" s="173">
        <f>S238*H238</f>
        <v>0</v>
      </c>
      <c r="AR238" s="24" t="s">
        <v>160</v>
      </c>
      <c r="AT238" s="24" t="s">
        <v>156</v>
      </c>
      <c r="AU238" s="24" t="s">
        <v>88</v>
      </c>
      <c r="AY238" s="24" t="s">
        <v>161</v>
      </c>
      <c r="BE238" s="174">
        <f>IF(N238="základní",J238,0)</f>
        <v>0</v>
      </c>
      <c r="BF238" s="174">
        <f>IF(N238="snížená",J238,0)</f>
        <v>0</v>
      </c>
      <c r="BG238" s="174">
        <f>IF(N238="zákl. přenesená",J238,0)</f>
        <v>0</v>
      </c>
      <c r="BH238" s="174">
        <f>IF(N238="sníž. přenesená",J238,0)</f>
        <v>0</v>
      </c>
      <c r="BI238" s="174">
        <f>IF(N238="nulová",J238,0)</f>
        <v>0</v>
      </c>
      <c r="BJ238" s="24" t="s">
        <v>85</v>
      </c>
      <c r="BK238" s="174">
        <f>ROUND(I238*H238,2)</f>
        <v>0</v>
      </c>
      <c r="BL238" s="24" t="s">
        <v>160</v>
      </c>
      <c r="BM238" s="24" t="s">
        <v>556</v>
      </c>
    </row>
    <row r="239" spans="2:65" s="1" customFormat="1" ht="36">
      <c r="B239" s="42"/>
      <c r="C239" s="64"/>
      <c r="D239" s="175" t="s">
        <v>163</v>
      </c>
      <c r="E239" s="64"/>
      <c r="F239" s="176" t="s">
        <v>557</v>
      </c>
      <c r="G239" s="64"/>
      <c r="H239" s="64"/>
      <c r="I239" s="150"/>
      <c r="J239" s="64"/>
      <c r="K239" s="64"/>
      <c r="L239" s="62"/>
      <c r="M239" s="210"/>
      <c r="N239" s="43"/>
      <c r="O239" s="43"/>
      <c r="P239" s="43"/>
      <c r="Q239" s="43"/>
      <c r="R239" s="43"/>
      <c r="S239" s="43"/>
      <c r="T239" s="79"/>
      <c r="AT239" s="24" t="s">
        <v>163</v>
      </c>
      <c r="AU239" s="24" t="s">
        <v>88</v>
      </c>
    </row>
    <row r="240" spans="2:65" s="1" customFormat="1" ht="16.5" customHeight="1">
      <c r="B240" s="42"/>
      <c r="C240" s="163" t="s">
        <v>558</v>
      </c>
      <c r="D240" s="163" t="s">
        <v>156</v>
      </c>
      <c r="E240" s="164" t="s">
        <v>559</v>
      </c>
      <c r="F240" s="165" t="s">
        <v>560</v>
      </c>
      <c r="G240" s="166" t="s">
        <v>248</v>
      </c>
      <c r="H240" s="167">
        <v>3.7709999999999999</v>
      </c>
      <c r="I240" s="168"/>
      <c r="J240" s="169">
        <f>ROUND(I240*H240,2)</f>
        <v>0</v>
      </c>
      <c r="K240" s="165" t="s">
        <v>178</v>
      </c>
      <c r="L240" s="62"/>
      <c r="M240" s="170" t="s">
        <v>32</v>
      </c>
      <c r="N240" s="171" t="s">
        <v>48</v>
      </c>
      <c r="O240" s="43"/>
      <c r="P240" s="172">
        <f>O240*H240</f>
        <v>0</v>
      </c>
      <c r="Q240" s="172">
        <v>0</v>
      </c>
      <c r="R240" s="172">
        <f>Q240*H240</f>
        <v>0</v>
      </c>
      <c r="S240" s="172">
        <v>0</v>
      </c>
      <c r="T240" s="173">
        <f>S240*H240</f>
        <v>0</v>
      </c>
      <c r="AR240" s="24" t="s">
        <v>160</v>
      </c>
      <c r="AT240" s="24" t="s">
        <v>156</v>
      </c>
      <c r="AU240" s="24" t="s">
        <v>88</v>
      </c>
      <c r="AY240" s="24" t="s">
        <v>161</v>
      </c>
      <c r="BE240" s="174">
        <f>IF(N240="základní",J240,0)</f>
        <v>0</v>
      </c>
      <c r="BF240" s="174">
        <f>IF(N240="snížená",J240,0)</f>
        <v>0</v>
      </c>
      <c r="BG240" s="174">
        <f>IF(N240="zákl. přenesená",J240,0)</f>
        <v>0</v>
      </c>
      <c r="BH240" s="174">
        <f>IF(N240="sníž. přenesená",J240,0)</f>
        <v>0</v>
      </c>
      <c r="BI240" s="174">
        <f>IF(N240="nulová",J240,0)</f>
        <v>0</v>
      </c>
      <c r="BJ240" s="24" t="s">
        <v>85</v>
      </c>
      <c r="BK240" s="174">
        <f>ROUND(I240*H240,2)</f>
        <v>0</v>
      </c>
      <c r="BL240" s="24" t="s">
        <v>160</v>
      </c>
      <c r="BM240" s="24" t="s">
        <v>561</v>
      </c>
    </row>
    <row r="241" spans="2:65" s="1" customFormat="1" ht="24">
      <c r="B241" s="42"/>
      <c r="C241" s="64"/>
      <c r="D241" s="175" t="s">
        <v>163</v>
      </c>
      <c r="E241" s="64"/>
      <c r="F241" s="176" t="s">
        <v>562</v>
      </c>
      <c r="G241" s="64"/>
      <c r="H241" s="64"/>
      <c r="I241" s="150"/>
      <c r="J241" s="64"/>
      <c r="K241" s="64"/>
      <c r="L241" s="62"/>
      <c r="M241" s="210"/>
      <c r="N241" s="43"/>
      <c r="O241" s="43"/>
      <c r="P241" s="43"/>
      <c r="Q241" s="43"/>
      <c r="R241" s="43"/>
      <c r="S241" s="43"/>
      <c r="T241" s="79"/>
      <c r="AT241" s="24" t="s">
        <v>163</v>
      </c>
      <c r="AU241" s="24" t="s">
        <v>88</v>
      </c>
    </row>
    <row r="242" spans="2:65" s="11" customFormat="1" ht="12">
      <c r="B242" s="211"/>
      <c r="C242" s="212"/>
      <c r="D242" s="175" t="s">
        <v>185</v>
      </c>
      <c r="E242" s="212"/>
      <c r="F242" s="214" t="s">
        <v>563</v>
      </c>
      <c r="G242" s="212"/>
      <c r="H242" s="215">
        <v>3.7709999999999999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185</v>
      </c>
      <c r="AU242" s="221" t="s">
        <v>88</v>
      </c>
      <c r="AV242" s="11" t="s">
        <v>88</v>
      </c>
      <c r="AW242" s="11" t="s">
        <v>6</v>
      </c>
      <c r="AX242" s="11" t="s">
        <v>85</v>
      </c>
      <c r="AY242" s="221" t="s">
        <v>161</v>
      </c>
    </row>
    <row r="243" spans="2:65" s="10" customFormat="1" ht="29.85" customHeight="1">
      <c r="B243" s="194"/>
      <c r="C243" s="195"/>
      <c r="D243" s="196" t="s">
        <v>76</v>
      </c>
      <c r="E243" s="208" t="s">
        <v>88</v>
      </c>
      <c r="F243" s="208" t="s">
        <v>564</v>
      </c>
      <c r="G243" s="195"/>
      <c r="H243" s="195"/>
      <c r="I243" s="198"/>
      <c r="J243" s="209">
        <f>BK243</f>
        <v>0</v>
      </c>
      <c r="K243" s="195"/>
      <c r="L243" s="200"/>
      <c r="M243" s="201"/>
      <c r="N243" s="202"/>
      <c r="O243" s="202"/>
      <c r="P243" s="203">
        <f>SUM(P244:P290)</f>
        <v>0</v>
      </c>
      <c r="Q243" s="202"/>
      <c r="R243" s="203">
        <f>SUM(R244:R290)</f>
        <v>7.5444001599999995</v>
      </c>
      <c r="S243" s="202"/>
      <c r="T243" s="204">
        <f>SUM(T244:T290)</f>
        <v>0</v>
      </c>
      <c r="AR243" s="205" t="s">
        <v>85</v>
      </c>
      <c r="AT243" s="206" t="s">
        <v>76</v>
      </c>
      <c r="AU243" s="206" t="s">
        <v>85</v>
      </c>
      <c r="AY243" s="205" t="s">
        <v>161</v>
      </c>
      <c r="BK243" s="207">
        <f>SUM(BK244:BK290)</f>
        <v>0</v>
      </c>
    </row>
    <row r="244" spans="2:65" s="1" customFormat="1" ht="16.5" customHeight="1">
      <c r="B244" s="42"/>
      <c r="C244" s="163" t="s">
        <v>565</v>
      </c>
      <c r="D244" s="163" t="s">
        <v>156</v>
      </c>
      <c r="E244" s="164" t="s">
        <v>566</v>
      </c>
      <c r="F244" s="165" t="s">
        <v>567</v>
      </c>
      <c r="G244" s="166" t="s">
        <v>182</v>
      </c>
      <c r="H244" s="167">
        <v>1</v>
      </c>
      <c r="I244" s="168"/>
      <c r="J244" s="169">
        <f>ROUND(I244*H244,2)</f>
        <v>0</v>
      </c>
      <c r="K244" s="165" t="s">
        <v>178</v>
      </c>
      <c r="L244" s="62"/>
      <c r="M244" s="170" t="s">
        <v>32</v>
      </c>
      <c r="N244" s="171" t="s">
        <v>48</v>
      </c>
      <c r="O244" s="43"/>
      <c r="P244" s="172">
        <f>O244*H244</f>
        <v>0</v>
      </c>
      <c r="Q244" s="172">
        <v>0.15704000000000001</v>
      </c>
      <c r="R244" s="172">
        <f>Q244*H244</f>
        <v>0.15704000000000001</v>
      </c>
      <c r="S244" s="172">
        <v>0</v>
      </c>
      <c r="T244" s="173">
        <f>S244*H244</f>
        <v>0</v>
      </c>
      <c r="AR244" s="24" t="s">
        <v>160</v>
      </c>
      <c r="AT244" s="24" t="s">
        <v>156</v>
      </c>
      <c r="AU244" s="24" t="s">
        <v>88</v>
      </c>
      <c r="AY244" s="24" t="s">
        <v>161</v>
      </c>
      <c r="BE244" s="174">
        <f>IF(N244="základní",J244,0)</f>
        <v>0</v>
      </c>
      <c r="BF244" s="174">
        <f>IF(N244="snížená",J244,0)</f>
        <v>0</v>
      </c>
      <c r="BG244" s="174">
        <f>IF(N244="zákl. přenesená",J244,0)</f>
        <v>0</v>
      </c>
      <c r="BH244" s="174">
        <f>IF(N244="sníž. přenesená",J244,0)</f>
        <v>0</v>
      </c>
      <c r="BI244" s="174">
        <f>IF(N244="nulová",J244,0)</f>
        <v>0</v>
      </c>
      <c r="BJ244" s="24" t="s">
        <v>85</v>
      </c>
      <c r="BK244" s="174">
        <f>ROUND(I244*H244,2)</f>
        <v>0</v>
      </c>
      <c r="BL244" s="24" t="s">
        <v>160</v>
      </c>
      <c r="BM244" s="24" t="s">
        <v>568</v>
      </c>
    </row>
    <row r="245" spans="2:65" s="1" customFormat="1" ht="24">
      <c r="B245" s="42"/>
      <c r="C245" s="64"/>
      <c r="D245" s="175" t="s">
        <v>163</v>
      </c>
      <c r="E245" s="64"/>
      <c r="F245" s="176" t="s">
        <v>569</v>
      </c>
      <c r="G245" s="64"/>
      <c r="H245" s="64"/>
      <c r="I245" s="150"/>
      <c r="J245" s="64"/>
      <c r="K245" s="64"/>
      <c r="L245" s="62"/>
      <c r="M245" s="210"/>
      <c r="N245" s="43"/>
      <c r="O245" s="43"/>
      <c r="P245" s="43"/>
      <c r="Q245" s="43"/>
      <c r="R245" s="43"/>
      <c r="S245" s="43"/>
      <c r="T245" s="79"/>
      <c r="AT245" s="24" t="s">
        <v>163</v>
      </c>
      <c r="AU245" s="24" t="s">
        <v>88</v>
      </c>
    </row>
    <row r="246" spans="2:65" s="1" customFormat="1" ht="16.5" customHeight="1">
      <c r="B246" s="42"/>
      <c r="C246" s="163" t="s">
        <v>570</v>
      </c>
      <c r="D246" s="163" t="s">
        <v>156</v>
      </c>
      <c r="E246" s="164" t="s">
        <v>571</v>
      </c>
      <c r="F246" s="165" t="s">
        <v>572</v>
      </c>
      <c r="G246" s="166" t="s">
        <v>248</v>
      </c>
      <c r="H246" s="167">
        <v>2.637</v>
      </c>
      <c r="I246" s="168"/>
      <c r="J246" s="169">
        <f>ROUND(I246*H246,2)</f>
        <v>0</v>
      </c>
      <c r="K246" s="165" t="s">
        <v>178</v>
      </c>
      <c r="L246" s="62"/>
      <c r="M246" s="170" t="s">
        <v>32</v>
      </c>
      <c r="N246" s="171" t="s">
        <v>48</v>
      </c>
      <c r="O246" s="43"/>
      <c r="P246" s="172">
        <f>O246*H246</f>
        <v>0</v>
      </c>
      <c r="Q246" s="172">
        <v>0</v>
      </c>
      <c r="R246" s="172">
        <f>Q246*H246</f>
        <v>0</v>
      </c>
      <c r="S246" s="172">
        <v>0</v>
      </c>
      <c r="T246" s="173">
        <f>S246*H246</f>
        <v>0</v>
      </c>
      <c r="AR246" s="24" t="s">
        <v>160</v>
      </c>
      <c r="AT246" s="24" t="s">
        <v>156</v>
      </c>
      <c r="AU246" s="24" t="s">
        <v>88</v>
      </c>
      <c r="AY246" s="24" t="s">
        <v>161</v>
      </c>
      <c r="BE246" s="174">
        <f>IF(N246="základní",J246,0)</f>
        <v>0</v>
      </c>
      <c r="BF246" s="174">
        <f>IF(N246="snížená",J246,0)</f>
        <v>0</v>
      </c>
      <c r="BG246" s="174">
        <f>IF(N246="zákl. přenesená",J246,0)</f>
        <v>0</v>
      </c>
      <c r="BH246" s="174">
        <f>IF(N246="sníž. přenesená",J246,0)</f>
        <v>0</v>
      </c>
      <c r="BI246" s="174">
        <f>IF(N246="nulová",J246,0)</f>
        <v>0</v>
      </c>
      <c r="BJ246" s="24" t="s">
        <v>85</v>
      </c>
      <c r="BK246" s="174">
        <f>ROUND(I246*H246,2)</f>
        <v>0</v>
      </c>
      <c r="BL246" s="24" t="s">
        <v>160</v>
      </c>
      <c r="BM246" s="24" t="s">
        <v>573</v>
      </c>
    </row>
    <row r="247" spans="2:65" s="13" customFormat="1" ht="12">
      <c r="B247" s="234"/>
      <c r="C247" s="235"/>
      <c r="D247" s="175" t="s">
        <v>185</v>
      </c>
      <c r="E247" s="236" t="s">
        <v>32</v>
      </c>
      <c r="F247" s="237" t="s">
        <v>574</v>
      </c>
      <c r="G247" s="235"/>
      <c r="H247" s="236" t="s">
        <v>32</v>
      </c>
      <c r="I247" s="238"/>
      <c r="J247" s="235"/>
      <c r="K247" s="235"/>
      <c r="L247" s="239"/>
      <c r="M247" s="240"/>
      <c r="N247" s="241"/>
      <c r="O247" s="241"/>
      <c r="P247" s="241"/>
      <c r="Q247" s="241"/>
      <c r="R247" s="241"/>
      <c r="S247" s="241"/>
      <c r="T247" s="242"/>
      <c r="AT247" s="243" t="s">
        <v>185</v>
      </c>
      <c r="AU247" s="243" t="s">
        <v>88</v>
      </c>
      <c r="AV247" s="13" t="s">
        <v>85</v>
      </c>
      <c r="AW247" s="13" t="s">
        <v>41</v>
      </c>
      <c r="AX247" s="13" t="s">
        <v>77</v>
      </c>
      <c r="AY247" s="243" t="s">
        <v>161</v>
      </c>
    </row>
    <row r="248" spans="2:65" s="11" customFormat="1" ht="12">
      <c r="B248" s="211"/>
      <c r="C248" s="212"/>
      <c r="D248" s="175" t="s">
        <v>185</v>
      </c>
      <c r="E248" s="213" t="s">
        <v>32</v>
      </c>
      <c r="F248" s="214" t="s">
        <v>575</v>
      </c>
      <c r="G248" s="212"/>
      <c r="H248" s="215">
        <v>2.637</v>
      </c>
      <c r="I248" s="216"/>
      <c r="J248" s="212"/>
      <c r="K248" s="212"/>
      <c r="L248" s="217"/>
      <c r="M248" s="218"/>
      <c r="N248" s="219"/>
      <c r="O248" s="219"/>
      <c r="P248" s="219"/>
      <c r="Q248" s="219"/>
      <c r="R248" s="219"/>
      <c r="S248" s="219"/>
      <c r="T248" s="220"/>
      <c r="AT248" s="221" t="s">
        <v>185</v>
      </c>
      <c r="AU248" s="221" t="s">
        <v>88</v>
      </c>
      <c r="AV248" s="11" t="s">
        <v>88</v>
      </c>
      <c r="AW248" s="11" t="s">
        <v>41</v>
      </c>
      <c r="AX248" s="11" t="s">
        <v>85</v>
      </c>
      <c r="AY248" s="221" t="s">
        <v>161</v>
      </c>
    </row>
    <row r="249" spans="2:65" s="1" customFormat="1" ht="16.5" customHeight="1">
      <c r="B249" s="42"/>
      <c r="C249" s="163" t="s">
        <v>576</v>
      </c>
      <c r="D249" s="163" t="s">
        <v>156</v>
      </c>
      <c r="E249" s="164" t="s">
        <v>577</v>
      </c>
      <c r="F249" s="165" t="s">
        <v>578</v>
      </c>
      <c r="G249" s="166" t="s">
        <v>177</v>
      </c>
      <c r="H249" s="167">
        <v>29.3</v>
      </c>
      <c r="I249" s="168"/>
      <c r="J249" s="169">
        <f>ROUND(I249*H249,2)</f>
        <v>0</v>
      </c>
      <c r="K249" s="165" t="s">
        <v>178</v>
      </c>
      <c r="L249" s="62"/>
      <c r="M249" s="170" t="s">
        <v>32</v>
      </c>
      <c r="N249" s="171" t="s">
        <v>48</v>
      </c>
      <c r="O249" s="43"/>
      <c r="P249" s="172">
        <f>O249*H249</f>
        <v>0</v>
      </c>
      <c r="Q249" s="172">
        <v>1.14E-3</v>
      </c>
      <c r="R249" s="172">
        <f>Q249*H249</f>
        <v>3.3402000000000001E-2</v>
      </c>
      <c r="S249" s="172">
        <v>0</v>
      </c>
      <c r="T249" s="173">
        <f>S249*H249</f>
        <v>0</v>
      </c>
      <c r="AR249" s="24" t="s">
        <v>160</v>
      </c>
      <c r="AT249" s="24" t="s">
        <v>156</v>
      </c>
      <c r="AU249" s="24" t="s">
        <v>88</v>
      </c>
      <c r="AY249" s="24" t="s">
        <v>161</v>
      </c>
      <c r="BE249" s="174">
        <f>IF(N249="základní",J249,0)</f>
        <v>0</v>
      </c>
      <c r="BF249" s="174">
        <f>IF(N249="snížená",J249,0)</f>
        <v>0</v>
      </c>
      <c r="BG249" s="174">
        <f>IF(N249="zákl. přenesená",J249,0)</f>
        <v>0</v>
      </c>
      <c r="BH249" s="174">
        <f>IF(N249="sníž. přenesená",J249,0)</f>
        <v>0</v>
      </c>
      <c r="BI249" s="174">
        <f>IF(N249="nulová",J249,0)</f>
        <v>0</v>
      </c>
      <c r="BJ249" s="24" t="s">
        <v>85</v>
      </c>
      <c r="BK249" s="174">
        <f>ROUND(I249*H249,2)</f>
        <v>0</v>
      </c>
      <c r="BL249" s="24" t="s">
        <v>160</v>
      </c>
      <c r="BM249" s="24" t="s">
        <v>579</v>
      </c>
    </row>
    <row r="250" spans="2:65" s="1" customFormat="1" ht="24">
      <c r="B250" s="42"/>
      <c r="C250" s="64"/>
      <c r="D250" s="175" t="s">
        <v>163</v>
      </c>
      <c r="E250" s="64"/>
      <c r="F250" s="176" t="s">
        <v>580</v>
      </c>
      <c r="G250" s="64"/>
      <c r="H250" s="64"/>
      <c r="I250" s="150"/>
      <c r="J250" s="64"/>
      <c r="K250" s="64"/>
      <c r="L250" s="62"/>
      <c r="M250" s="210"/>
      <c r="N250" s="43"/>
      <c r="O250" s="43"/>
      <c r="P250" s="43"/>
      <c r="Q250" s="43"/>
      <c r="R250" s="43"/>
      <c r="S250" s="43"/>
      <c r="T250" s="79"/>
      <c r="AT250" s="24" t="s">
        <v>163</v>
      </c>
      <c r="AU250" s="24" t="s">
        <v>88</v>
      </c>
    </row>
    <row r="251" spans="2:65" s="13" customFormat="1" ht="12">
      <c r="B251" s="234"/>
      <c r="C251" s="235"/>
      <c r="D251" s="175" t="s">
        <v>185</v>
      </c>
      <c r="E251" s="236" t="s">
        <v>32</v>
      </c>
      <c r="F251" s="237" t="s">
        <v>581</v>
      </c>
      <c r="G251" s="235"/>
      <c r="H251" s="236" t="s">
        <v>32</v>
      </c>
      <c r="I251" s="238"/>
      <c r="J251" s="235"/>
      <c r="K251" s="235"/>
      <c r="L251" s="239"/>
      <c r="M251" s="240"/>
      <c r="N251" s="241"/>
      <c r="O251" s="241"/>
      <c r="P251" s="241"/>
      <c r="Q251" s="241"/>
      <c r="R251" s="241"/>
      <c r="S251" s="241"/>
      <c r="T251" s="242"/>
      <c r="AT251" s="243" t="s">
        <v>185</v>
      </c>
      <c r="AU251" s="243" t="s">
        <v>88</v>
      </c>
      <c r="AV251" s="13" t="s">
        <v>85</v>
      </c>
      <c r="AW251" s="13" t="s">
        <v>41</v>
      </c>
      <c r="AX251" s="13" t="s">
        <v>77</v>
      </c>
      <c r="AY251" s="243" t="s">
        <v>161</v>
      </c>
    </row>
    <row r="252" spans="2:65" s="11" customFormat="1" ht="12">
      <c r="B252" s="211"/>
      <c r="C252" s="212"/>
      <c r="D252" s="175" t="s">
        <v>185</v>
      </c>
      <c r="E252" s="213" t="s">
        <v>32</v>
      </c>
      <c r="F252" s="214" t="s">
        <v>582</v>
      </c>
      <c r="G252" s="212"/>
      <c r="H252" s="215">
        <v>15.3</v>
      </c>
      <c r="I252" s="216"/>
      <c r="J252" s="212"/>
      <c r="K252" s="212"/>
      <c r="L252" s="217"/>
      <c r="M252" s="218"/>
      <c r="N252" s="219"/>
      <c r="O252" s="219"/>
      <c r="P252" s="219"/>
      <c r="Q252" s="219"/>
      <c r="R252" s="219"/>
      <c r="S252" s="219"/>
      <c r="T252" s="220"/>
      <c r="AT252" s="221" t="s">
        <v>185</v>
      </c>
      <c r="AU252" s="221" t="s">
        <v>88</v>
      </c>
      <c r="AV252" s="11" t="s">
        <v>88</v>
      </c>
      <c r="AW252" s="11" t="s">
        <v>41</v>
      </c>
      <c r="AX252" s="11" t="s">
        <v>77</v>
      </c>
      <c r="AY252" s="221" t="s">
        <v>161</v>
      </c>
    </row>
    <row r="253" spans="2:65" s="11" customFormat="1" ht="12">
      <c r="B253" s="211"/>
      <c r="C253" s="212"/>
      <c r="D253" s="175" t="s">
        <v>185</v>
      </c>
      <c r="E253" s="213" t="s">
        <v>32</v>
      </c>
      <c r="F253" s="214" t="s">
        <v>583</v>
      </c>
      <c r="G253" s="212"/>
      <c r="H253" s="215">
        <v>14</v>
      </c>
      <c r="I253" s="216"/>
      <c r="J253" s="212"/>
      <c r="K253" s="212"/>
      <c r="L253" s="217"/>
      <c r="M253" s="218"/>
      <c r="N253" s="219"/>
      <c r="O253" s="219"/>
      <c r="P253" s="219"/>
      <c r="Q253" s="219"/>
      <c r="R253" s="219"/>
      <c r="S253" s="219"/>
      <c r="T253" s="220"/>
      <c r="AT253" s="221" t="s">
        <v>185</v>
      </c>
      <c r="AU253" s="221" t="s">
        <v>88</v>
      </c>
      <c r="AV253" s="11" t="s">
        <v>88</v>
      </c>
      <c r="AW253" s="11" t="s">
        <v>41</v>
      </c>
      <c r="AX253" s="11" t="s">
        <v>77</v>
      </c>
      <c r="AY253" s="221" t="s">
        <v>161</v>
      </c>
    </row>
    <row r="254" spans="2:65" s="12" customFormat="1" ht="12">
      <c r="B254" s="222"/>
      <c r="C254" s="223"/>
      <c r="D254" s="175" t="s">
        <v>185</v>
      </c>
      <c r="E254" s="224" t="s">
        <v>32</v>
      </c>
      <c r="F254" s="225" t="s">
        <v>192</v>
      </c>
      <c r="G254" s="223"/>
      <c r="H254" s="226">
        <v>29.3</v>
      </c>
      <c r="I254" s="227"/>
      <c r="J254" s="223"/>
      <c r="K254" s="223"/>
      <c r="L254" s="228"/>
      <c r="M254" s="229"/>
      <c r="N254" s="230"/>
      <c r="O254" s="230"/>
      <c r="P254" s="230"/>
      <c r="Q254" s="230"/>
      <c r="R254" s="230"/>
      <c r="S254" s="230"/>
      <c r="T254" s="231"/>
      <c r="AT254" s="232" t="s">
        <v>185</v>
      </c>
      <c r="AU254" s="232" t="s">
        <v>88</v>
      </c>
      <c r="AV254" s="12" t="s">
        <v>160</v>
      </c>
      <c r="AW254" s="12" t="s">
        <v>41</v>
      </c>
      <c r="AX254" s="12" t="s">
        <v>85</v>
      </c>
      <c r="AY254" s="232" t="s">
        <v>161</v>
      </c>
    </row>
    <row r="255" spans="2:65" s="1" customFormat="1" ht="16.5" customHeight="1">
      <c r="B255" s="42"/>
      <c r="C255" s="163" t="s">
        <v>584</v>
      </c>
      <c r="D255" s="163" t="s">
        <v>156</v>
      </c>
      <c r="E255" s="164" t="s">
        <v>585</v>
      </c>
      <c r="F255" s="165" t="s">
        <v>586</v>
      </c>
      <c r="G255" s="166" t="s">
        <v>177</v>
      </c>
      <c r="H255" s="167">
        <v>4.55</v>
      </c>
      <c r="I255" s="168"/>
      <c r="J255" s="169">
        <f>ROUND(I255*H255,2)</f>
        <v>0</v>
      </c>
      <c r="K255" s="165" t="s">
        <v>178</v>
      </c>
      <c r="L255" s="62"/>
      <c r="M255" s="170" t="s">
        <v>32</v>
      </c>
      <c r="N255" s="171" t="s">
        <v>48</v>
      </c>
      <c r="O255" s="43"/>
      <c r="P255" s="172">
        <f>O255*H255</f>
        <v>0</v>
      </c>
      <c r="Q255" s="172">
        <v>9.2000000000000003E-4</v>
      </c>
      <c r="R255" s="172">
        <f>Q255*H255</f>
        <v>4.1859999999999996E-3</v>
      </c>
      <c r="S255" s="172">
        <v>0</v>
      </c>
      <c r="T255" s="173">
        <f>S255*H255</f>
        <v>0</v>
      </c>
      <c r="AR255" s="24" t="s">
        <v>160</v>
      </c>
      <c r="AT255" s="24" t="s">
        <v>156</v>
      </c>
      <c r="AU255" s="24" t="s">
        <v>88</v>
      </c>
      <c r="AY255" s="24" t="s">
        <v>161</v>
      </c>
      <c r="BE255" s="174">
        <f>IF(N255="základní",J255,0)</f>
        <v>0</v>
      </c>
      <c r="BF255" s="174">
        <f>IF(N255="snížená",J255,0)</f>
        <v>0</v>
      </c>
      <c r="BG255" s="174">
        <f>IF(N255="zákl. přenesená",J255,0)</f>
        <v>0</v>
      </c>
      <c r="BH255" s="174">
        <f>IF(N255="sníž. přenesená",J255,0)</f>
        <v>0</v>
      </c>
      <c r="BI255" s="174">
        <f>IF(N255="nulová",J255,0)</f>
        <v>0</v>
      </c>
      <c r="BJ255" s="24" t="s">
        <v>85</v>
      </c>
      <c r="BK255" s="174">
        <f>ROUND(I255*H255,2)</f>
        <v>0</v>
      </c>
      <c r="BL255" s="24" t="s">
        <v>160</v>
      </c>
      <c r="BM255" s="24" t="s">
        <v>587</v>
      </c>
    </row>
    <row r="256" spans="2:65" s="1" customFormat="1" ht="24">
      <c r="B256" s="42"/>
      <c r="C256" s="64"/>
      <c r="D256" s="175" t="s">
        <v>163</v>
      </c>
      <c r="E256" s="64"/>
      <c r="F256" s="176" t="s">
        <v>588</v>
      </c>
      <c r="G256" s="64"/>
      <c r="H256" s="64"/>
      <c r="I256" s="150"/>
      <c r="J256" s="64"/>
      <c r="K256" s="64"/>
      <c r="L256" s="62"/>
      <c r="M256" s="210"/>
      <c r="N256" s="43"/>
      <c r="O256" s="43"/>
      <c r="P256" s="43"/>
      <c r="Q256" s="43"/>
      <c r="R256" s="43"/>
      <c r="S256" s="43"/>
      <c r="T256" s="79"/>
      <c r="AT256" s="24" t="s">
        <v>163</v>
      </c>
      <c r="AU256" s="24" t="s">
        <v>88</v>
      </c>
    </row>
    <row r="257" spans="2:65" s="11" customFormat="1" ht="12">
      <c r="B257" s="211"/>
      <c r="C257" s="212"/>
      <c r="D257" s="175" t="s">
        <v>185</v>
      </c>
      <c r="E257" s="213" t="s">
        <v>32</v>
      </c>
      <c r="F257" s="214" t="s">
        <v>589</v>
      </c>
      <c r="G257" s="212"/>
      <c r="H257" s="215">
        <v>4</v>
      </c>
      <c r="I257" s="216"/>
      <c r="J257" s="212"/>
      <c r="K257" s="212"/>
      <c r="L257" s="217"/>
      <c r="M257" s="218"/>
      <c r="N257" s="219"/>
      <c r="O257" s="219"/>
      <c r="P257" s="219"/>
      <c r="Q257" s="219"/>
      <c r="R257" s="219"/>
      <c r="S257" s="219"/>
      <c r="T257" s="220"/>
      <c r="AT257" s="221" t="s">
        <v>185</v>
      </c>
      <c r="AU257" s="221" t="s">
        <v>88</v>
      </c>
      <c r="AV257" s="11" t="s">
        <v>88</v>
      </c>
      <c r="AW257" s="11" t="s">
        <v>41</v>
      </c>
      <c r="AX257" s="11" t="s">
        <v>77</v>
      </c>
      <c r="AY257" s="221" t="s">
        <v>161</v>
      </c>
    </row>
    <row r="258" spans="2:65" s="11" customFormat="1" ht="12">
      <c r="B258" s="211"/>
      <c r="C258" s="212"/>
      <c r="D258" s="175" t="s">
        <v>185</v>
      </c>
      <c r="E258" s="213" t="s">
        <v>32</v>
      </c>
      <c r="F258" s="214" t="s">
        <v>590</v>
      </c>
      <c r="G258" s="212"/>
      <c r="H258" s="215">
        <v>0.55000000000000004</v>
      </c>
      <c r="I258" s="216"/>
      <c r="J258" s="212"/>
      <c r="K258" s="212"/>
      <c r="L258" s="217"/>
      <c r="M258" s="218"/>
      <c r="N258" s="219"/>
      <c r="O258" s="219"/>
      <c r="P258" s="219"/>
      <c r="Q258" s="219"/>
      <c r="R258" s="219"/>
      <c r="S258" s="219"/>
      <c r="T258" s="220"/>
      <c r="AT258" s="221" t="s">
        <v>185</v>
      </c>
      <c r="AU258" s="221" t="s">
        <v>88</v>
      </c>
      <c r="AV258" s="11" t="s">
        <v>88</v>
      </c>
      <c r="AW258" s="11" t="s">
        <v>41</v>
      </c>
      <c r="AX258" s="11" t="s">
        <v>77</v>
      </c>
      <c r="AY258" s="221" t="s">
        <v>161</v>
      </c>
    </row>
    <row r="259" spans="2:65" s="12" customFormat="1" ht="12">
      <c r="B259" s="222"/>
      <c r="C259" s="223"/>
      <c r="D259" s="175" t="s">
        <v>185</v>
      </c>
      <c r="E259" s="224" t="s">
        <v>32</v>
      </c>
      <c r="F259" s="225" t="s">
        <v>192</v>
      </c>
      <c r="G259" s="223"/>
      <c r="H259" s="226">
        <v>4.55</v>
      </c>
      <c r="I259" s="227"/>
      <c r="J259" s="223"/>
      <c r="K259" s="223"/>
      <c r="L259" s="228"/>
      <c r="M259" s="229"/>
      <c r="N259" s="230"/>
      <c r="O259" s="230"/>
      <c r="P259" s="230"/>
      <c r="Q259" s="230"/>
      <c r="R259" s="230"/>
      <c r="S259" s="230"/>
      <c r="T259" s="231"/>
      <c r="AT259" s="232" t="s">
        <v>185</v>
      </c>
      <c r="AU259" s="232" t="s">
        <v>88</v>
      </c>
      <c r="AV259" s="12" t="s">
        <v>160</v>
      </c>
      <c r="AW259" s="12" t="s">
        <v>41</v>
      </c>
      <c r="AX259" s="12" t="s">
        <v>85</v>
      </c>
      <c r="AY259" s="232" t="s">
        <v>161</v>
      </c>
    </row>
    <row r="260" spans="2:65" s="1" customFormat="1" ht="16.5" customHeight="1">
      <c r="B260" s="42"/>
      <c r="C260" s="163" t="s">
        <v>591</v>
      </c>
      <c r="D260" s="163" t="s">
        <v>156</v>
      </c>
      <c r="E260" s="164" t="s">
        <v>592</v>
      </c>
      <c r="F260" s="165" t="s">
        <v>593</v>
      </c>
      <c r="G260" s="166" t="s">
        <v>177</v>
      </c>
      <c r="H260" s="167">
        <v>29.3</v>
      </c>
      <c r="I260" s="168"/>
      <c r="J260" s="169">
        <f>ROUND(I260*H260,2)</f>
        <v>0</v>
      </c>
      <c r="K260" s="165" t="s">
        <v>178</v>
      </c>
      <c r="L260" s="62"/>
      <c r="M260" s="170" t="s">
        <v>32</v>
      </c>
      <c r="N260" s="171" t="s">
        <v>48</v>
      </c>
      <c r="O260" s="43"/>
      <c r="P260" s="172">
        <f>O260*H260</f>
        <v>0</v>
      </c>
      <c r="Q260" s="172">
        <v>8.0000000000000007E-5</v>
      </c>
      <c r="R260" s="172">
        <f>Q260*H260</f>
        <v>2.3440000000000002E-3</v>
      </c>
      <c r="S260" s="172">
        <v>0</v>
      </c>
      <c r="T260" s="173">
        <f>S260*H260</f>
        <v>0</v>
      </c>
      <c r="AR260" s="24" t="s">
        <v>160</v>
      </c>
      <c r="AT260" s="24" t="s">
        <v>156</v>
      </c>
      <c r="AU260" s="24" t="s">
        <v>88</v>
      </c>
      <c r="AY260" s="24" t="s">
        <v>161</v>
      </c>
      <c r="BE260" s="174">
        <f>IF(N260="základní",J260,0)</f>
        <v>0</v>
      </c>
      <c r="BF260" s="174">
        <f>IF(N260="snížená",J260,0)</f>
        <v>0</v>
      </c>
      <c r="BG260" s="174">
        <f>IF(N260="zákl. přenesená",J260,0)</f>
        <v>0</v>
      </c>
      <c r="BH260" s="174">
        <f>IF(N260="sníž. přenesená",J260,0)</f>
        <v>0</v>
      </c>
      <c r="BI260" s="174">
        <f>IF(N260="nulová",J260,0)</f>
        <v>0</v>
      </c>
      <c r="BJ260" s="24" t="s">
        <v>85</v>
      </c>
      <c r="BK260" s="174">
        <f>ROUND(I260*H260,2)</f>
        <v>0</v>
      </c>
      <c r="BL260" s="24" t="s">
        <v>160</v>
      </c>
      <c r="BM260" s="24" t="s">
        <v>594</v>
      </c>
    </row>
    <row r="261" spans="2:65" s="1" customFormat="1" ht="16.5" customHeight="1">
      <c r="B261" s="42"/>
      <c r="C261" s="163" t="s">
        <v>595</v>
      </c>
      <c r="D261" s="163" t="s">
        <v>156</v>
      </c>
      <c r="E261" s="164" t="s">
        <v>596</v>
      </c>
      <c r="F261" s="165" t="s">
        <v>597</v>
      </c>
      <c r="G261" s="166" t="s">
        <v>248</v>
      </c>
      <c r="H261" s="167">
        <v>27.1</v>
      </c>
      <c r="I261" s="168"/>
      <c r="J261" s="169">
        <f>ROUND(I261*H261,2)</f>
        <v>0</v>
      </c>
      <c r="K261" s="165" t="s">
        <v>178</v>
      </c>
      <c r="L261" s="62"/>
      <c r="M261" s="170" t="s">
        <v>32</v>
      </c>
      <c r="N261" s="171" t="s">
        <v>48</v>
      </c>
      <c r="O261" s="43"/>
      <c r="P261" s="172">
        <f>O261*H261</f>
        <v>0</v>
      </c>
      <c r="Q261" s="172">
        <v>0</v>
      </c>
      <c r="R261" s="172">
        <f>Q261*H261</f>
        <v>0</v>
      </c>
      <c r="S261" s="172">
        <v>0</v>
      </c>
      <c r="T261" s="173">
        <f>S261*H261</f>
        <v>0</v>
      </c>
      <c r="AR261" s="24" t="s">
        <v>160</v>
      </c>
      <c r="AT261" s="24" t="s">
        <v>156</v>
      </c>
      <c r="AU261" s="24" t="s">
        <v>88</v>
      </c>
      <c r="AY261" s="24" t="s">
        <v>161</v>
      </c>
      <c r="BE261" s="174">
        <f>IF(N261="základní",J261,0)</f>
        <v>0</v>
      </c>
      <c r="BF261" s="174">
        <f>IF(N261="snížená",J261,0)</f>
        <v>0</v>
      </c>
      <c r="BG261" s="174">
        <f>IF(N261="zákl. přenesená",J261,0)</f>
        <v>0</v>
      </c>
      <c r="BH261" s="174">
        <f>IF(N261="sníž. přenesená",J261,0)</f>
        <v>0</v>
      </c>
      <c r="BI261" s="174">
        <f>IF(N261="nulová",J261,0)</f>
        <v>0</v>
      </c>
      <c r="BJ261" s="24" t="s">
        <v>85</v>
      </c>
      <c r="BK261" s="174">
        <f>ROUND(I261*H261,2)</f>
        <v>0</v>
      </c>
      <c r="BL261" s="24" t="s">
        <v>160</v>
      </c>
      <c r="BM261" s="24" t="s">
        <v>598</v>
      </c>
    </row>
    <row r="262" spans="2:65" s="1" customFormat="1" ht="24">
      <c r="B262" s="42"/>
      <c r="C262" s="64"/>
      <c r="D262" s="175" t="s">
        <v>163</v>
      </c>
      <c r="E262" s="64"/>
      <c r="F262" s="176" t="s">
        <v>599</v>
      </c>
      <c r="G262" s="64"/>
      <c r="H262" s="64"/>
      <c r="I262" s="150"/>
      <c r="J262" s="64"/>
      <c r="K262" s="64"/>
      <c r="L262" s="62"/>
      <c r="M262" s="210"/>
      <c r="N262" s="43"/>
      <c r="O262" s="43"/>
      <c r="P262" s="43"/>
      <c r="Q262" s="43"/>
      <c r="R262" s="43"/>
      <c r="S262" s="43"/>
      <c r="T262" s="79"/>
      <c r="AT262" s="24" t="s">
        <v>163</v>
      </c>
      <c r="AU262" s="24" t="s">
        <v>88</v>
      </c>
    </row>
    <row r="263" spans="2:65" s="13" customFormat="1" ht="12">
      <c r="B263" s="234"/>
      <c r="C263" s="235"/>
      <c r="D263" s="175" t="s">
        <v>185</v>
      </c>
      <c r="E263" s="236" t="s">
        <v>32</v>
      </c>
      <c r="F263" s="237" t="s">
        <v>600</v>
      </c>
      <c r="G263" s="235"/>
      <c r="H263" s="236" t="s">
        <v>32</v>
      </c>
      <c r="I263" s="238"/>
      <c r="J263" s="235"/>
      <c r="K263" s="235"/>
      <c r="L263" s="239"/>
      <c r="M263" s="240"/>
      <c r="N263" s="241"/>
      <c r="O263" s="241"/>
      <c r="P263" s="241"/>
      <c r="Q263" s="241"/>
      <c r="R263" s="241"/>
      <c r="S263" s="241"/>
      <c r="T263" s="242"/>
      <c r="AT263" s="243" t="s">
        <v>185</v>
      </c>
      <c r="AU263" s="243" t="s">
        <v>88</v>
      </c>
      <c r="AV263" s="13" t="s">
        <v>85</v>
      </c>
      <c r="AW263" s="13" t="s">
        <v>41</v>
      </c>
      <c r="AX263" s="13" t="s">
        <v>77</v>
      </c>
      <c r="AY263" s="243" t="s">
        <v>161</v>
      </c>
    </row>
    <row r="264" spans="2:65" s="11" customFormat="1" ht="12">
      <c r="B264" s="211"/>
      <c r="C264" s="212"/>
      <c r="D264" s="175" t="s">
        <v>185</v>
      </c>
      <c r="E264" s="213" t="s">
        <v>32</v>
      </c>
      <c r="F264" s="214" t="s">
        <v>601</v>
      </c>
      <c r="G264" s="212"/>
      <c r="H264" s="215">
        <v>27.1</v>
      </c>
      <c r="I264" s="216"/>
      <c r="J264" s="212"/>
      <c r="K264" s="212"/>
      <c r="L264" s="217"/>
      <c r="M264" s="218"/>
      <c r="N264" s="219"/>
      <c r="O264" s="219"/>
      <c r="P264" s="219"/>
      <c r="Q264" s="219"/>
      <c r="R264" s="219"/>
      <c r="S264" s="219"/>
      <c r="T264" s="220"/>
      <c r="AT264" s="221" t="s">
        <v>185</v>
      </c>
      <c r="AU264" s="221" t="s">
        <v>88</v>
      </c>
      <c r="AV264" s="11" t="s">
        <v>88</v>
      </c>
      <c r="AW264" s="11" t="s">
        <v>41</v>
      </c>
      <c r="AX264" s="11" t="s">
        <v>85</v>
      </c>
      <c r="AY264" s="221" t="s">
        <v>161</v>
      </c>
    </row>
    <row r="265" spans="2:65" s="1" customFormat="1" ht="16.5" customHeight="1">
      <c r="B265" s="42"/>
      <c r="C265" s="163" t="s">
        <v>602</v>
      </c>
      <c r="D265" s="163" t="s">
        <v>156</v>
      </c>
      <c r="E265" s="164" t="s">
        <v>603</v>
      </c>
      <c r="F265" s="165" t="s">
        <v>604</v>
      </c>
      <c r="G265" s="166" t="s">
        <v>237</v>
      </c>
      <c r="H265" s="167">
        <v>24</v>
      </c>
      <c r="I265" s="168"/>
      <c r="J265" s="169">
        <f>ROUND(I265*H265,2)</f>
        <v>0</v>
      </c>
      <c r="K265" s="165" t="s">
        <v>178</v>
      </c>
      <c r="L265" s="62"/>
      <c r="M265" s="170" t="s">
        <v>32</v>
      </c>
      <c r="N265" s="171" t="s">
        <v>48</v>
      </c>
      <c r="O265" s="43"/>
      <c r="P265" s="172">
        <f>O265*H265</f>
        <v>0</v>
      </c>
      <c r="Q265" s="172">
        <v>1.4400000000000001E-3</v>
      </c>
      <c r="R265" s="172">
        <f>Q265*H265</f>
        <v>3.456E-2</v>
      </c>
      <c r="S265" s="172">
        <v>0</v>
      </c>
      <c r="T265" s="173">
        <f>S265*H265</f>
        <v>0</v>
      </c>
      <c r="AR265" s="24" t="s">
        <v>160</v>
      </c>
      <c r="AT265" s="24" t="s">
        <v>156</v>
      </c>
      <c r="AU265" s="24" t="s">
        <v>88</v>
      </c>
      <c r="AY265" s="24" t="s">
        <v>161</v>
      </c>
      <c r="BE265" s="174">
        <f>IF(N265="základní",J265,0)</f>
        <v>0</v>
      </c>
      <c r="BF265" s="174">
        <f>IF(N265="snížená",J265,0)</f>
        <v>0</v>
      </c>
      <c r="BG265" s="174">
        <f>IF(N265="zákl. přenesená",J265,0)</f>
        <v>0</v>
      </c>
      <c r="BH265" s="174">
        <f>IF(N265="sníž. přenesená",J265,0)</f>
        <v>0</v>
      </c>
      <c r="BI265" s="174">
        <f>IF(N265="nulová",J265,0)</f>
        <v>0</v>
      </c>
      <c r="BJ265" s="24" t="s">
        <v>85</v>
      </c>
      <c r="BK265" s="174">
        <f>ROUND(I265*H265,2)</f>
        <v>0</v>
      </c>
      <c r="BL265" s="24" t="s">
        <v>160</v>
      </c>
      <c r="BM265" s="24" t="s">
        <v>605</v>
      </c>
    </row>
    <row r="266" spans="2:65" s="1" customFormat="1" ht="24">
      <c r="B266" s="42"/>
      <c r="C266" s="64"/>
      <c r="D266" s="175" t="s">
        <v>163</v>
      </c>
      <c r="E266" s="64"/>
      <c r="F266" s="176" t="s">
        <v>606</v>
      </c>
      <c r="G266" s="64"/>
      <c r="H266" s="64"/>
      <c r="I266" s="150"/>
      <c r="J266" s="64"/>
      <c r="K266" s="64"/>
      <c r="L266" s="62"/>
      <c r="M266" s="210"/>
      <c r="N266" s="43"/>
      <c r="O266" s="43"/>
      <c r="P266" s="43"/>
      <c r="Q266" s="43"/>
      <c r="R266" s="43"/>
      <c r="S266" s="43"/>
      <c r="T266" s="79"/>
      <c r="AT266" s="24" t="s">
        <v>163</v>
      </c>
      <c r="AU266" s="24" t="s">
        <v>88</v>
      </c>
    </row>
    <row r="267" spans="2:65" s="11" customFormat="1" ht="12">
      <c r="B267" s="211"/>
      <c r="C267" s="212"/>
      <c r="D267" s="175" t="s">
        <v>185</v>
      </c>
      <c r="E267" s="213" t="s">
        <v>32</v>
      </c>
      <c r="F267" s="214" t="s">
        <v>607</v>
      </c>
      <c r="G267" s="212"/>
      <c r="H267" s="215">
        <v>24</v>
      </c>
      <c r="I267" s="216"/>
      <c r="J267" s="212"/>
      <c r="K267" s="212"/>
      <c r="L267" s="217"/>
      <c r="M267" s="218"/>
      <c r="N267" s="219"/>
      <c r="O267" s="219"/>
      <c r="P267" s="219"/>
      <c r="Q267" s="219"/>
      <c r="R267" s="219"/>
      <c r="S267" s="219"/>
      <c r="T267" s="220"/>
      <c r="AT267" s="221" t="s">
        <v>185</v>
      </c>
      <c r="AU267" s="221" t="s">
        <v>88</v>
      </c>
      <c r="AV267" s="11" t="s">
        <v>88</v>
      </c>
      <c r="AW267" s="11" t="s">
        <v>41</v>
      </c>
      <c r="AX267" s="11" t="s">
        <v>85</v>
      </c>
      <c r="AY267" s="221" t="s">
        <v>161</v>
      </c>
    </row>
    <row r="268" spans="2:65" s="1" customFormat="1" ht="16.5" customHeight="1">
      <c r="B268" s="42"/>
      <c r="C268" s="163" t="s">
        <v>608</v>
      </c>
      <c r="D268" s="163" t="s">
        <v>156</v>
      </c>
      <c r="E268" s="164" t="s">
        <v>609</v>
      </c>
      <c r="F268" s="165" t="s">
        <v>610</v>
      </c>
      <c r="G268" s="166" t="s">
        <v>237</v>
      </c>
      <c r="H268" s="167">
        <v>24</v>
      </c>
      <c r="I268" s="168"/>
      <c r="J268" s="169">
        <f>ROUND(I268*H268,2)</f>
        <v>0</v>
      </c>
      <c r="K268" s="165" t="s">
        <v>178</v>
      </c>
      <c r="L268" s="62"/>
      <c r="M268" s="170" t="s">
        <v>32</v>
      </c>
      <c r="N268" s="171" t="s">
        <v>48</v>
      </c>
      <c r="O268" s="43"/>
      <c r="P268" s="172">
        <f>O268*H268</f>
        <v>0</v>
      </c>
      <c r="Q268" s="172">
        <v>4.0000000000000003E-5</v>
      </c>
      <c r="R268" s="172">
        <f>Q268*H268</f>
        <v>9.6000000000000013E-4</v>
      </c>
      <c r="S268" s="172">
        <v>0</v>
      </c>
      <c r="T268" s="173">
        <f>S268*H268</f>
        <v>0</v>
      </c>
      <c r="AR268" s="24" t="s">
        <v>160</v>
      </c>
      <c r="AT268" s="24" t="s">
        <v>156</v>
      </c>
      <c r="AU268" s="24" t="s">
        <v>88</v>
      </c>
      <c r="AY268" s="24" t="s">
        <v>161</v>
      </c>
      <c r="BE268" s="174">
        <f>IF(N268="základní",J268,0)</f>
        <v>0</v>
      </c>
      <c r="BF268" s="174">
        <f>IF(N268="snížená",J268,0)</f>
        <v>0</v>
      </c>
      <c r="BG268" s="174">
        <f>IF(N268="zákl. přenesená",J268,0)</f>
        <v>0</v>
      </c>
      <c r="BH268" s="174">
        <f>IF(N268="sníž. přenesená",J268,0)</f>
        <v>0</v>
      </c>
      <c r="BI268" s="174">
        <f>IF(N268="nulová",J268,0)</f>
        <v>0</v>
      </c>
      <c r="BJ268" s="24" t="s">
        <v>85</v>
      </c>
      <c r="BK268" s="174">
        <f>ROUND(I268*H268,2)</f>
        <v>0</v>
      </c>
      <c r="BL268" s="24" t="s">
        <v>160</v>
      </c>
      <c r="BM268" s="24" t="s">
        <v>611</v>
      </c>
    </row>
    <row r="269" spans="2:65" s="1" customFormat="1" ht="16.5" customHeight="1">
      <c r="B269" s="42"/>
      <c r="C269" s="163" t="s">
        <v>612</v>
      </c>
      <c r="D269" s="163" t="s">
        <v>156</v>
      </c>
      <c r="E269" s="164" t="s">
        <v>613</v>
      </c>
      <c r="F269" s="165" t="s">
        <v>614</v>
      </c>
      <c r="G269" s="166" t="s">
        <v>298</v>
      </c>
      <c r="H269" s="167">
        <v>4.8780000000000001</v>
      </c>
      <c r="I269" s="168"/>
      <c r="J269" s="169">
        <f>ROUND(I269*H269,2)</f>
        <v>0</v>
      </c>
      <c r="K269" s="165" t="s">
        <v>178</v>
      </c>
      <c r="L269" s="62"/>
      <c r="M269" s="170" t="s">
        <v>32</v>
      </c>
      <c r="N269" s="171" t="s">
        <v>48</v>
      </c>
      <c r="O269" s="43"/>
      <c r="P269" s="172">
        <f>O269*H269</f>
        <v>0</v>
      </c>
      <c r="Q269" s="172">
        <v>1.0382199999999999</v>
      </c>
      <c r="R269" s="172">
        <f>Q269*H269</f>
        <v>5.0644371599999998</v>
      </c>
      <c r="S269" s="172">
        <v>0</v>
      </c>
      <c r="T269" s="173">
        <f>S269*H269</f>
        <v>0</v>
      </c>
      <c r="AR269" s="24" t="s">
        <v>160</v>
      </c>
      <c r="AT269" s="24" t="s">
        <v>156</v>
      </c>
      <c r="AU269" s="24" t="s">
        <v>88</v>
      </c>
      <c r="AY269" s="24" t="s">
        <v>161</v>
      </c>
      <c r="BE269" s="174">
        <f>IF(N269="základní",J269,0)</f>
        <v>0</v>
      </c>
      <c r="BF269" s="174">
        <f>IF(N269="snížená",J269,0)</f>
        <v>0</v>
      </c>
      <c r="BG269" s="174">
        <f>IF(N269="zákl. přenesená",J269,0)</f>
        <v>0</v>
      </c>
      <c r="BH269" s="174">
        <f>IF(N269="sníž. přenesená",J269,0)</f>
        <v>0</v>
      </c>
      <c r="BI269" s="174">
        <f>IF(N269="nulová",J269,0)</f>
        <v>0</v>
      </c>
      <c r="BJ269" s="24" t="s">
        <v>85</v>
      </c>
      <c r="BK269" s="174">
        <f>ROUND(I269*H269,2)</f>
        <v>0</v>
      </c>
      <c r="BL269" s="24" t="s">
        <v>160</v>
      </c>
      <c r="BM269" s="24" t="s">
        <v>615</v>
      </c>
    </row>
    <row r="270" spans="2:65" s="1" customFormat="1" ht="36">
      <c r="B270" s="42"/>
      <c r="C270" s="64"/>
      <c r="D270" s="175" t="s">
        <v>163</v>
      </c>
      <c r="E270" s="64"/>
      <c r="F270" s="176" t="s">
        <v>616</v>
      </c>
      <c r="G270" s="64"/>
      <c r="H270" s="64"/>
      <c r="I270" s="150"/>
      <c r="J270" s="64"/>
      <c r="K270" s="64"/>
      <c r="L270" s="62"/>
      <c r="M270" s="210"/>
      <c r="N270" s="43"/>
      <c r="O270" s="43"/>
      <c r="P270" s="43"/>
      <c r="Q270" s="43"/>
      <c r="R270" s="43"/>
      <c r="S270" s="43"/>
      <c r="T270" s="79"/>
      <c r="AT270" s="24" t="s">
        <v>163</v>
      </c>
      <c r="AU270" s="24" t="s">
        <v>88</v>
      </c>
    </row>
    <row r="271" spans="2:65" s="11" customFormat="1" ht="12">
      <c r="B271" s="211"/>
      <c r="C271" s="212"/>
      <c r="D271" s="175" t="s">
        <v>185</v>
      </c>
      <c r="E271" s="212"/>
      <c r="F271" s="214" t="s">
        <v>617</v>
      </c>
      <c r="G271" s="212"/>
      <c r="H271" s="215">
        <v>4.8780000000000001</v>
      </c>
      <c r="I271" s="216"/>
      <c r="J271" s="212"/>
      <c r="K271" s="212"/>
      <c r="L271" s="217"/>
      <c r="M271" s="218"/>
      <c r="N271" s="219"/>
      <c r="O271" s="219"/>
      <c r="P271" s="219"/>
      <c r="Q271" s="219"/>
      <c r="R271" s="219"/>
      <c r="S271" s="219"/>
      <c r="T271" s="220"/>
      <c r="AT271" s="221" t="s">
        <v>185</v>
      </c>
      <c r="AU271" s="221" t="s">
        <v>88</v>
      </c>
      <c r="AV271" s="11" t="s">
        <v>88</v>
      </c>
      <c r="AW271" s="11" t="s">
        <v>6</v>
      </c>
      <c r="AX271" s="11" t="s">
        <v>85</v>
      </c>
      <c r="AY271" s="221" t="s">
        <v>161</v>
      </c>
    </row>
    <row r="272" spans="2:65" s="1" customFormat="1" ht="16.5" customHeight="1">
      <c r="B272" s="42"/>
      <c r="C272" s="163" t="s">
        <v>618</v>
      </c>
      <c r="D272" s="163" t="s">
        <v>156</v>
      </c>
      <c r="E272" s="164" t="s">
        <v>619</v>
      </c>
      <c r="F272" s="165" t="s">
        <v>620</v>
      </c>
      <c r="G272" s="166" t="s">
        <v>248</v>
      </c>
      <c r="H272" s="167">
        <v>6.3460000000000001</v>
      </c>
      <c r="I272" s="168"/>
      <c r="J272" s="169">
        <f>ROUND(I272*H272,2)</f>
        <v>0</v>
      </c>
      <c r="K272" s="165" t="s">
        <v>178</v>
      </c>
      <c r="L272" s="62"/>
      <c r="M272" s="170" t="s">
        <v>32</v>
      </c>
      <c r="N272" s="171" t="s">
        <v>48</v>
      </c>
      <c r="O272" s="43"/>
      <c r="P272" s="172">
        <f>O272*H272</f>
        <v>0</v>
      </c>
      <c r="Q272" s="172">
        <v>0</v>
      </c>
      <c r="R272" s="172">
        <f>Q272*H272</f>
        <v>0</v>
      </c>
      <c r="S272" s="172">
        <v>0</v>
      </c>
      <c r="T272" s="173">
        <f>S272*H272</f>
        <v>0</v>
      </c>
      <c r="AR272" s="24" t="s">
        <v>160</v>
      </c>
      <c r="AT272" s="24" t="s">
        <v>156</v>
      </c>
      <c r="AU272" s="24" t="s">
        <v>88</v>
      </c>
      <c r="AY272" s="24" t="s">
        <v>161</v>
      </c>
      <c r="BE272" s="174">
        <f>IF(N272="základní",J272,0)</f>
        <v>0</v>
      </c>
      <c r="BF272" s="174">
        <f>IF(N272="snížená",J272,0)</f>
        <v>0</v>
      </c>
      <c r="BG272" s="174">
        <f>IF(N272="zákl. přenesená",J272,0)</f>
        <v>0</v>
      </c>
      <c r="BH272" s="174">
        <f>IF(N272="sníž. přenesená",J272,0)</f>
        <v>0</v>
      </c>
      <c r="BI272" s="174">
        <f>IF(N272="nulová",J272,0)</f>
        <v>0</v>
      </c>
      <c r="BJ272" s="24" t="s">
        <v>85</v>
      </c>
      <c r="BK272" s="174">
        <f>ROUND(I272*H272,2)</f>
        <v>0</v>
      </c>
      <c r="BL272" s="24" t="s">
        <v>160</v>
      </c>
      <c r="BM272" s="24" t="s">
        <v>621</v>
      </c>
    </row>
    <row r="273" spans="2:65" s="1" customFormat="1" ht="24">
      <c r="B273" s="42"/>
      <c r="C273" s="64"/>
      <c r="D273" s="175" t="s">
        <v>163</v>
      </c>
      <c r="E273" s="64"/>
      <c r="F273" s="176" t="s">
        <v>622</v>
      </c>
      <c r="G273" s="64"/>
      <c r="H273" s="64"/>
      <c r="I273" s="150"/>
      <c r="J273" s="64"/>
      <c r="K273" s="64"/>
      <c r="L273" s="62"/>
      <c r="M273" s="210"/>
      <c r="N273" s="43"/>
      <c r="O273" s="43"/>
      <c r="P273" s="43"/>
      <c r="Q273" s="43"/>
      <c r="R273" s="43"/>
      <c r="S273" s="43"/>
      <c r="T273" s="79"/>
      <c r="AT273" s="24" t="s">
        <v>163</v>
      </c>
      <c r="AU273" s="24" t="s">
        <v>88</v>
      </c>
    </row>
    <row r="274" spans="2:65" s="13" customFormat="1" ht="12">
      <c r="B274" s="234"/>
      <c r="C274" s="235"/>
      <c r="D274" s="175" t="s">
        <v>185</v>
      </c>
      <c r="E274" s="236" t="s">
        <v>32</v>
      </c>
      <c r="F274" s="237" t="s">
        <v>404</v>
      </c>
      <c r="G274" s="235"/>
      <c r="H274" s="236" t="s">
        <v>32</v>
      </c>
      <c r="I274" s="238"/>
      <c r="J274" s="235"/>
      <c r="K274" s="235"/>
      <c r="L274" s="239"/>
      <c r="M274" s="240"/>
      <c r="N274" s="241"/>
      <c r="O274" s="241"/>
      <c r="P274" s="241"/>
      <c r="Q274" s="241"/>
      <c r="R274" s="241"/>
      <c r="S274" s="241"/>
      <c r="T274" s="242"/>
      <c r="AT274" s="243" t="s">
        <v>185</v>
      </c>
      <c r="AU274" s="243" t="s">
        <v>88</v>
      </c>
      <c r="AV274" s="13" t="s">
        <v>85</v>
      </c>
      <c r="AW274" s="13" t="s">
        <v>41</v>
      </c>
      <c r="AX274" s="13" t="s">
        <v>77</v>
      </c>
      <c r="AY274" s="243" t="s">
        <v>161</v>
      </c>
    </row>
    <row r="275" spans="2:65" s="11" customFormat="1" ht="12">
      <c r="B275" s="211"/>
      <c r="C275" s="212"/>
      <c r="D275" s="175" t="s">
        <v>185</v>
      </c>
      <c r="E275" s="213" t="s">
        <v>32</v>
      </c>
      <c r="F275" s="214" t="s">
        <v>623</v>
      </c>
      <c r="G275" s="212"/>
      <c r="H275" s="215">
        <v>2.1040000000000001</v>
      </c>
      <c r="I275" s="216"/>
      <c r="J275" s="212"/>
      <c r="K275" s="212"/>
      <c r="L275" s="217"/>
      <c r="M275" s="218"/>
      <c r="N275" s="219"/>
      <c r="O275" s="219"/>
      <c r="P275" s="219"/>
      <c r="Q275" s="219"/>
      <c r="R275" s="219"/>
      <c r="S275" s="219"/>
      <c r="T275" s="220"/>
      <c r="AT275" s="221" t="s">
        <v>185</v>
      </c>
      <c r="AU275" s="221" t="s">
        <v>88</v>
      </c>
      <c r="AV275" s="11" t="s">
        <v>88</v>
      </c>
      <c r="AW275" s="11" t="s">
        <v>41</v>
      </c>
      <c r="AX275" s="11" t="s">
        <v>77</v>
      </c>
      <c r="AY275" s="221" t="s">
        <v>161</v>
      </c>
    </row>
    <row r="276" spans="2:65" s="11" customFormat="1" ht="12">
      <c r="B276" s="211"/>
      <c r="C276" s="212"/>
      <c r="D276" s="175" t="s">
        <v>185</v>
      </c>
      <c r="E276" s="213" t="s">
        <v>32</v>
      </c>
      <c r="F276" s="214" t="s">
        <v>624</v>
      </c>
      <c r="G276" s="212"/>
      <c r="H276" s="215">
        <v>4.242</v>
      </c>
      <c r="I276" s="216"/>
      <c r="J276" s="212"/>
      <c r="K276" s="212"/>
      <c r="L276" s="217"/>
      <c r="M276" s="218"/>
      <c r="N276" s="219"/>
      <c r="O276" s="219"/>
      <c r="P276" s="219"/>
      <c r="Q276" s="219"/>
      <c r="R276" s="219"/>
      <c r="S276" s="219"/>
      <c r="T276" s="220"/>
      <c r="AT276" s="221" t="s">
        <v>185</v>
      </c>
      <c r="AU276" s="221" t="s">
        <v>88</v>
      </c>
      <c r="AV276" s="11" t="s">
        <v>88</v>
      </c>
      <c r="AW276" s="11" t="s">
        <v>41</v>
      </c>
      <c r="AX276" s="11" t="s">
        <v>77</v>
      </c>
      <c r="AY276" s="221" t="s">
        <v>161</v>
      </c>
    </row>
    <row r="277" spans="2:65" s="12" customFormat="1" ht="12">
      <c r="B277" s="222"/>
      <c r="C277" s="223"/>
      <c r="D277" s="175" t="s">
        <v>185</v>
      </c>
      <c r="E277" s="224" t="s">
        <v>32</v>
      </c>
      <c r="F277" s="225" t="s">
        <v>192</v>
      </c>
      <c r="G277" s="223"/>
      <c r="H277" s="226">
        <v>6.3460000000000001</v>
      </c>
      <c r="I277" s="227"/>
      <c r="J277" s="223"/>
      <c r="K277" s="223"/>
      <c r="L277" s="228"/>
      <c r="M277" s="229"/>
      <c r="N277" s="230"/>
      <c r="O277" s="230"/>
      <c r="P277" s="230"/>
      <c r="Q277" s="230"/>
      <c r="R277" s="230"/>
      <c r="S277" s="230"/>
      <c r="T277" s="231"/>
      <c r="AT277" s="232" t="s">
        <v>185</v>
      </c>
      <c r="AU277" s="232" t="s">
        <v>88</v>
      </c>
      <c r="AV277" s="12" t="s">
        <v>160</v>
      </c>
      <c r="AW277" s="12" t="s">
        <v>41</v>
      </c>
      <c r="AX277" s="12" t="s">
        <v>85</v>
      </c>
      <c r="AY277" s="232" t="s">
        <v>161</v>
      </c>
    </row>
    <row r="278" spans="2:65" s="1" customFormat="1" ht="16.5" customHeight="1">
      <c r="B278" s="42"/>
      <c r="C278" s="163" t="s">
        <v>625</v>
      </c>
      <c r="D278" s="163" t="s">
        <v>156</v>
      </c>
      <c r="E278" s="164" t="s">
        <v>626</v>
      </c>
      <c r="F278" s="165" t="s">
        <v>627</v>
      </c>
      <c r="G278" s="166" t="s">
        <v>248</v>
      </c>
      <c r="H278" s="167">
        <v>32.5</v>
      </c>
      <c r="I278" s="168"/>
      <c r="J278" s="169">
        <f>ROUND(I278*H278,2)</f>
        <v>0</v>
      </c>
      <c r="K278" s="165" t="s">
        <v>178</v>
      </c>
      <c r="L278" s="62"/>
      <c r="M278" s="170" t="s">
        <v>32</v>
      </c>
      <c r="N278" s="171" t="s">
        <v>48</v>
      </c>
      <c r="O278" s="43"/>
      <c r="P278" s="172">
        <f>O278*H278</f>
        <v>0</v>
      </c>
      <c r="Q278" s="172">
        <v>0</v>
      </c>
      <c r="R278" s="172">
        <f>Q278*H278</f>
        <v>0</v>
      </c>
      <c r="S278" s="172">
        <v>0</v>
      </c>
      <c r="T278" s="173">
        <f>S278*H278</f>
        <v>0</v>
      </c>
      <c r="AR278" s="24" t="s">
        <v>160</v>
      </c>
      <c r="AT278" s="24" t="s">
        <v>156</v>
      </c>
      <c r="AU278" s="24" t="s">
        <v>88</v>
      </c>
      <c r="AY278" s="24" t="s">
        <v>161</v>
      </c>
      <c r="BE278" s="174">
        <f>IF(N278="základní",J278,0)</f>
        <v>0</v>
      </c>
      <c r="BF278" s="174">
        <f>IF(N278="snížená",J278,0)</f>
        <v>0</v>
      </c>
      <c r="BG278" s="174">
        <f>IF(N278="zákl. přenesená",J278,0)</f>
        <v>0</v>
      </c>
      <c r="BH278" s="174">
        <f>IF(N278="sníž. přenesená",J278,0)</f>
        <v>0</v>
      </c>
      <c r="BI278" s="174">
        <f>IF(N278="nulová",J278,0)</f>
        <v>0</v>
      </c>
      <c r="BJ278" s="24" t="s">
        <v>85</v>
      </c>
      <c r="BK278" s="174">
        <f>ROUND(I278*H278,2)</f>
        <v>0</v>
      </c>
      <c r="BL278" s="24" t="s">
        <v>160</v>
      </c>
      <c r="BM278" s="24" t="s">
        <v>628</v>
      </c>
    </row>
    <row r="279" spans="2:65" s="1" customFormat="1" ht="24">
      <c r="B279" s="42"/>
      <c r="C279" s="64"/>
      <c r="D279" s="175" t="s">
        <v>163</v>
      </c>
      <c r="E279" s="64"/>
      <c r="F279" s="176" t="s">
        <v>629</v>
      </c>
      <c r="G279" s="64"/>
      <c r="H279" s="64"/>
      <c r="I279" s="150"/>
      <c r="J279" s="64"/>
      <c r="K279" s="64"/>
      <c r="L279" s="62"/>
      <c r="M279" s="210"/>
      <c r="N279" s="43"/>
      <c r="O279" s="43"/>
      <c r="P279" s="43"/>
      <c r="Q279" s="43"/>
      <c r="R279" s="43"/>
      <c r="S279" s="43"/>
      <c r="T279" s="79"/>
      <c r="AT279" s="24" t="s">
        <v>163</v>
      </c>
      <c r="AU279" s="24" t="s">
        <v>88</v>
      </c>
    </row>
    <row r="280" spans="2:65" s="13" customFormat="1" ht="12">
      <c r="B280" s="234"/>
      <c r="C280" s="235"/>
      <c r="D280" s="175" t="s">
        <v>185</v>
      </c>
      <c r="E280" s="236" t="s">
        <v>32</v>
      </c>
      <c r="F280" s="237" t="s">
        <v>630</v>
      </c>
      <c r="G280" s="235"/>
      <c r="H280" s="236" t="s">
        <v>32</v>
      </c>
      <c r="I280" s="238"/>
      <c r="J280" s="235"/>
      <c r="K280" s="235"/>
      <c r="L280" s="239"/>
      <c r="M280" s="240"/>
      <c r="N280" s="241"/>
      <c r="O280" s="241"/>
      <c r="P280" s="241"/>
      <c r="Q280" s="241"/>
      <c r="R280" s="241"/>
      <c r="S280" s="241"/>
      <c r="T280" s="242"/>
      <c r="AT280" s="243" t="s">
        <v>185</v>
      </c>
      <c r="AU280" s="243" t="s">
        <v>88</v>
      </c>
      <c r="AV280" s="13" t="s">
        <v>85</v>
      </c>
      <c r="AW280" s="13" t="s">
        <v>41</v>
      </c>
      <c r="AX280" s="13" t="s">
        <v>77</v>
      </c>
      <c r="AY280" s="243" t="s">
        <v>161</v>
      </c>
    </row>
    <row r="281" spans="2:65" s="11" customFormat="1" ht="24">
      <c r="B281" s="211"/>
      <c r="C281" s="212"/>
      <c r="D281" s="175" t="s">
        <v>185</v>
      </c>
      <c r="E281" s="213" t="s">
        <v>32</v>
      </c>
      <c r="F281" s="214" t="s">
        <v>631</v>
      </c>
      <c r="G281" s="212"/>
      <c r="H281" s="215">
        <v>32.5</v>
      </c>
      <c r="I281" s="216"/>
      <c r="J281" s="212"/>
      <c r="K281" s="212"/>
      <c r="L281" s="217"/>
      <c r="M281" s="218"/>
      <c r="N281" s="219"/>
      <c r="O281" s="219"/>
      <c r="P281" s="219"/>
      <c r="Q281" s="219"/>
      <c r="R281" s="219"/>
      <c r="S281" s="219"/>
      <c r="T281" s="220"/>
      <c r="AT281" s="221" t="s">
        <v>185</v>
      </c>
      <c r="AU281" s="221" t="s">
        <v>88</v>
      </c>
      <c r="AV281" s="11" t="s">
        <v>88</v>
      </c>
      <c r="AW281" s="11" t="s">
        <v>41</v>
      </c>
      <c r="AX281" s="11" t="s">
        <v>85</v>
      </c>
      <c r="AY281" s="221" t="s">
        <v>161</v>
      </c>
    </row>
    <row r="282" spans="2:65" s="1" customFormat="1" ht="16.5" customHeight="1">
      <c r="B282" s="42"/>
      <c r="C282" s="163" t="s">
        <v>632</v>
      </c>
      <c r="D282" s="163" t="s">
        <v>156</v>
      </c>
      <c r="E282" s="164" t="s">
        <v>633</v>
      </c>
      <c r="F282" s="165" t="s">
        <v>634</v>
      </c>
      <c r="G282" s="166" t="s">
        <v>248</v>
      </c>
      <c r="H282" s="167">
        <v>9.6690000000000005</v>
      </c>
      <c r="I282" s="168"/>
      <c r="J282" s="169">
        <f>ROUND(I282*H282,2)</f>
        <v>0</v>
      </c>
      <c r="K282" s="165" t="s">
        <v>178</v>
      </c>
      <c r="L282" s="62"/>
      <c r="M282" s="170" t="s">
        <v>32</v>
      </c>
      <c r="N282" s="171" t="s">
        <v>48</v>
      </c>
      <c r="O282" s="43"/>
      <c r="P282" s="172">
        <f>O282*H282</f>
        <v>0</v>
      </c>
      <c r="Q282" s="172">
        <v>0</v>
      </c>
      <c r="R282" s="172">
        <f>Q282*H282</f>
        <v>0</v>
      </c>
      <c r="S282" s="172">
        <v>0</v>
      </c>
      <c r="T282" s="173">
        <f>S282*H282</f>
        <v>0</v>
      </c>
      <c r="AR282" s="24" t="s">
        <v>160</v>
      </c>
      <c r="AT282" s="24" t="s">
        <v>156</v>
      </c>
      <c r="AU282" s="24" t="s">
        <v>88</v>
      </c>
      <c r="AY282" s="24" t="s">
        <v>161</v>
      </c>
      <c r="BE282" s="174">
        <f>IF(N282="základní",J282,0)</f>
        <v>0</v>
      </c>
      <c r="BF282" s="174">
        <f>IF(N282="snížená",J282,0)</f>
        <v>0</v>
      </c>
      <c r="BG282" s="174">
        <f>IF(N282="zákl. přenesená",J282,0)</f>
        <v>0</v>
      </c>
      <c r="BH282" s="174">
        <f>IF(N282="sníž. přenesená",J282,0)</f>
        <v>0</v>
      </c>
      <c r="BI282" s="174">
        <f>IF(N282="nulová",J282,0)</f>
        <v>0</v>
      </c>
      <c r="BJ282" s="24" t="s">
        <v>85</v>
      </c>
      <c r="BK282" s="174">
        <f>ROUND(I282*H282,2)</f>
        <v>0</v>
      </c>
      <c r="BL282" s="24" t="s">
        <v>160</v>
      </c>
      <c r="BM282" s="24" t="s">
        <v>635</v>
      </c>
    </row>
    <row r="283" spans="2:65" s="13" customFormat="1" ht="12">
      <c r="B283" s="234"/>
      <c r="C283" s="235"/>
      <c r="D283" s="175" t="s">
        <v>185</v>
      </c>
      <c r="E283" s="236" t="s">
        <v>32</v>
      </c>
      <c r="F283" s="237" t="s">
        <v>636</v>
      </c>
      <c r="G283" s="235"/>
      <c r="H283" s="236" t="s">
        <v>32</v>
      </c>
      <c r="I283" s="238"/>
      <c r="J283" s="235"/>
      <c r="K283" s="235"/>
      <c r="L283" s="239"/>
      <c r="M283" s="240"/>
      <c r="N283" s="241"/>
      <c r="O283" s="241"/>
      <c r="P283" s="241"/>
      <c r="Q283" s="241"/>
      <c r="R283" s="241"/>
      <c r="S283" s="241"/>
      <c r="T283" s="242"/>
      <c r="AT283" s="243" t="s">
        <v>185</v>
      </c>
      <c r="AU283" s="243" t="s">
        <v>88</v>
      </c>
      <c r="AV283" s="13" t="s">
        <v>85</v>
      </c>
      <c r="AW283" s="13" t="s">
        <v>41</v>
      </c>
      <c r="AX283" s="13" t="s">
        <v>77</v>
      </c>
      <c r="AY283" s="243" t="s">
        <v>161</v>
      </c>
    </row>
    <row r="284" spans="2:65" s="11" customFormat="1" ht="12">
      <c r="B284" s="211"/>
      <c r="C284" s="212"/>
      <c r="D284" s="175" t="s">
        <v>185</v>
      </c>
      <c r="E284" s="213" t="s">
        <v>32</v>
      </c>
      <c r="F284" s="214" t="s">
        <v>637</v>
      </c>
      <c r="G284" s="212"/>
      <c r="H284" s="215">
        <v>9.6690000000000005</v>
      </c>
      <c r="I284" s="216"/>
      <c r="J284" s="212"/>
      <c r="K284" s="212"/>
      <c r="L284" s="217"/>
      <c r="M284" s="218"/>
      <c r="N284" s="219"/>
      <c r="O284" s="219"/>
      <c r="P284" s="219"/>
      <c r="Q284" s="219"/>
      <c r="R284" s="219"/>
      <c r="S284" s="219"/>
      <c r="T284" s="220"/>
      <c r="AT284" s="221" t="s">
        <v>185</v>
      </c>
      <c r="AU284" s="221" t="s">
        <v>88</v>
      </c>
      <c r="AV284" s="11" t="s">
        <v>88</v>
      </c>
      <c r="AW284" s="11" t="s">
        <v>41</v>
      </c>
      <c r="AX284" s="11" t="s">
        <v>85</v>
      </c>
      <c r="AY284" s="221" t="s">
        <v>161</v>
      </c>
    </row>
    <row r="285" spans="2:65" s="1" customFormat="1" ht="25.5" customHeight="1">
      <c r="B285" s="42"/>
      <c r="C285" s="163" t="s">
        <v>638</v>
      </c>
      <c r="D285" s="163" t="s">
        <v>156</v>
      </c>
      <c r="E285" s="164" t="s">
        <v>639</v>
      </c>
      <c r="F285" s="165" t="s">
        <v>640</v>
      </c>
      <c r="G285" s="166" t="s">
        <v>237</v>
      </c>
      <c r="H285" s="167">
        <v>5</v>
      </c>
      <c r="I285" s="168"/>
      <c r="J285" s="169">
        <f>ROUND(I285*H285,2)</f>
        <v>0</v>
      </c>
      <c r="K285" s="165" t="s">
        <v>178</v>
      </c>
      <c r="L285" s="62"/>
      <c r="M285" s="170" t="s">
        <v>32</v>
      </c>
      <c r="N285" s="171" t="s">
        <v>48</v>
      </c>
      <c r="O285" s="43"/>
      <c r="P285" s="172">
        <f>O285*H285</f>
        <v>0</v>
      </c>
      <c r="Q285" s="172">
        <v>0.42831999999999998</v>
      </c>
      <c r="R285" s="172">
        <f>Q285*H285</f>
        <v>2.1415999999999999</v>
      </c>
      <c r="S285" s="172">
        <v>0</v>
      </c>
      <c r="T285" s="173">
        <f>S285*H285</f>
        <v>0</v>
      </c>
      <c r="AR285" s="24" t="s">
        <v>160</v>
      </c>
      <c r="AT285" s="24" t="s">
        <v>156</v>
      </c>
      <c r="AU285" s="24" t="s">
        <v>88</v>
      </c>
      <c r="AY285" s="24" t="s">
        <v>161</v>
      </c>
      <c r="BE285" s="174">
        <f>IF(N285="základní",J285,0)</f>
        <v>0</v>
      </c>
      <c r="BF285" s="174">
        <f>IF(N285="snížená",J285,0)</f>
        <v>0</v>
      </c>
      <c r="BG285" s="174">
        <f>IF(N285="zákl. přenesená",J285,0)</f>
        <v>0</v>
      </c>
      <c r="BH285" s="174">
        <f>IF(N285="sníž. přenesená",J285,0)</f>
        <v>0</v>
      </c>
      <c r="BI285" s="174">
        <f>IF(N285="nulová",J285,0)</f>
        <v>0</v>
      </c>
      <c r="BJ285" s="24" t="s">
        <v>85</v>
      </c>
      <c r="BK285" s="174">
        <f>ROUND(I285*H285,2)</f>
        <v>0</v>
      </c>
      <c r="BL285" s="24" t="s">
        <v>160</v>
      </c>
      <c r="BM285" s="24" t="s">
        <v>641</v>
      </c>
    </row>
    <row r="286" spans="2:65" s="1" customFormat="1" ht="36">
      <c r="B286" s="42"/>
      <c r="C286" s="64"/>
      <c r="D286" s="175" t="s">
        <v>163</v>
      </c>
      <c r="E286" s="64"/>
      <c r="F286" s="176" t="s">
        <v>642</v>
      </c>
      <c r="G286" s="64"/>
      <c r="H286" s="64"/>
      <c r="I286" s="150"/>
      <c r="J286" s="64"/>
      <c r="K286" s="64"/>
      <c r="L286" s="62"/>
      <c r="M286" s="210"/>
      <c r="N286" s="43"/>
      <c r="O286" s="43"/>
      <c r="P286" s="43"/>
      <c r="Q286" s="43"/>
      <c r="R286" s="43"/>
      <c r="S286" s="43"/>
      <c r="T286" s="79"/>
      <c r="AT286" s="24" t="s">
        <v>163</v>
      </c>
      <c r="AU286" s="24" t="s">
        <v>88</v>
      </c>
    </row>
    <row r="287" spans="2:65" s="11" customFormat="1" ht="12">
      <c r="B287" s="211"/>
      <c r="C287" s="212"/>
      <c r="D287" s="175" t="s">
        <v>185</v>
      </c>
      <c r="E287" s="213" t="s">
        <v>32</v>
      </c>
      <c r="F287" s="214" t="s">
        <v>643</v>
      </c>
      <c r="G287" s="212"/>
      <c r="H287" s="215">
        <v>5</v>
      </c>
      <c r="I287" s="216"/>
      <c r="J287" s="212"/>
      <c r="K287" s="212"/>
      <c r="L287" s="217"/>
      <c r="M287" s="218"/>
      <c r="N287" s="219"/>
      <c r="O287" s="219"/>
      <c r="P287" s="219"/>
      <c r="Q287" s="219"/>
      <c r="R287" s="219"/>
      <c r="S287" s="219"/>
      <c r="T287" s="220"/>
      <c r="AT287" s="221" t="s">
        <v>185</v>
      </c>
      <c r="AU287" s="221" t="s">
        <v>88</v>
      </c>
      <c r="AV287" s="11" t="s">
        <v>88</v>
      </c>
      <c r="AW287" s="11" t="s">
        <v>41</v>
      </c>
      <c r="AX287" s="11" t="s">
        <v>85</v>
      </c>
      <c r="AY287" s="221" t="s">
        <v>161</v>
      </c>
    </row>
    <row r="288" spans="2:65" s="1" customFormat="1" ht="16.5" customHeight="1">
      <c r="B288" s="42"/>
      <c r="C288" s="163" t="s">
        <v>644</v>
      </c>
      <c r="D288" s="163" t="s">
        <v>156</v>
      </c>
      <c r="E288" s="164" t="s">
        <v>645</v>
      </c>
      <c r="F288" s="165" t="s">
        <v>646</v>
      </c>
      <c r="G288" s="166" t="s">
        <v>298</v>
      </c>
      <c r="H288" s="167">
        <v>0.1</v>
      </c>
      <c r="I288" s="168"/>
      <c r="J288" s="169">
        <f>ROUND(I288*H288,2)</f>
        <v>0</v>
      </c>
      <c r="K288" s="165" t="s">
        <v>178</v>
      </c>
      <c r="L288" s="62"/>
      <c r="M288" s="170" t="s">
        <v>32</v>
      </c>
      <c r="N288" s="171" t="s">
        <v>48</v>
      </c>
      <c r="O288" s="43"/>
      <c r="P288" s="172">
        <f>O288*H288</f>
        <v>0</v>
      </c>
      <c r="Q288" s="172">
        <v>1.05871</v>
      </c>
      <c r="R288" s="172">
        <f>Q288*H288</f>
        <v>0.10587100000000001</v>
      </c>
      <c r="S288" s="172">
        <v>0</v>
      </c>
      <c r="T288" s="173">
        <f>S288*H288</f>
        <v>0</v>
      </c>
      <c r="AR288" s="24" t="s">
        <v>160</v>
      </c>
      <c r="AT288" s="24" t="s">
        <v>156</v>
      </c>
      <c r="AU288" s="24" t="s">
        <v>88</v>
      </c>
      <c r="AY288" s="24" t="s">
        <v>161</v>
      </c>
      <c r="BE288" s="174">
        <f>IF(N288="základní",J288,0)</f>
        <v>0</v>
      </c>
      <c r="BF288" s="174">
        <f>IF(N288="snížená",J288,0)</f>
        <v>0</v>
      </c>
      <c r="BG288" s="174">
        <f>IF(N288="zákl. přenesená",J288,0)</f>
        <v>0</v>
      </c>
      <c r="BH288" s="174">
        <f>IF(N288="sníž. přenesená",J288,0)</f>
        <v>0</v>
      </c>
      <c r="BI288" s="174">
        <f>IF(N288="nulová",J288,0)</f>
        <v>0</v>
      </c>
      <c r="BJ288" s="24" t="s">
        <v>85</v>
      </c>
      <c r="BK288" s="174">
        <f>ROUND(I288*H288,2)</f>
        <v>0</v>
      </c>
      <c r="BL288" s="24" t="s">
        <v>160</v>
      </c>
      <c r="BM288" s="24" t="s">
        <v>647</v>
      </c>
    </row>
    <row r="289" spans="2:65" s="1" customFormat="1" ht="36">
      <c r="B289" s="42"/>
      <c r="C289" s="64"/>
      <c r="D289" s="175" t="s">
        <v>163</v>
      </c>
      <c r="E289" s="64"/>
      <c r="F289" s="176" t="s">
        <v>648</v>
      </c>
      <c r="G289" s="64"/>
      <c r="H289" s="64"/>
      <c r="I289" s="150"/>
      <c r="J289" s="64"/>
      <c r="K289" s="64"/>
      <c r="L289" s="62"/>
      <c r="M289" s="210"/>
      <c r="N289" s="43"/>
      <c r="O289" s="43"/>
      <c r="P289" s="43"/>
      <c r="Q289" s="43"/>
      <c r="R289" s="43"/>
      <c r="S289" s="43"/>
      <c r="T289" s="79"/>
      <c r="AT289" s="24" t="s">
        <v>163</v>
      </c>
      <c r="AU289" s="24" t="s">
        <v>88</v>
      </c>
    </row>
    <row r="290" spans="2:65" s="11" customFormat="1" ht="12">
      <c r="B290" s="211"/>
      <c r="C290" s="212"/>
      <c r="D290" s="175" t="s">
        <v>185</v>
      </c>
      <c r="E290" s="213" t="s">
        <v>32</v>
      </c>
      <c r="F290" s="214" t="s">
        <v>649</v>
      </c>
      <c r="G290" s="212"/>
      <c r="H290" s="215">
        <v>0.1</v>
      </c>
      <c r="I290" s="216"/>
      <c r="J290" s="212"/>
      <c r="K290" s="212"/>
      <c r="L290" s="217"/>
      <c r="M290" s="218"/>
      <c r="N290" s="219"/>
      <c r="O290" s="219"/>
      <c r="P290" s="219"/>
      <c r="Q290" s="219"/>
      <c r="R290" s="219"/>
      <c r="S290" s="219"/>
      <c r="T290" s="220"/>
      <c r="AT290" s="221" t="s">
        <v>185</v>
      </c>
      <c r="AU290" s="221" t="s">
        <v>88</v>
      </c>
      <c r="AV290" s="11" t="s">
        <v>88</v>
      </c>
      <c r="AW290" s="11" t="s">
        <v>41</v>
      </c>
      <c r="AX290" s="11" t="s">
        <v>85</v>
      </c>
      <c r="AY290" s="221" t="s">
        <v>161</v>
      </c>
    </row>
    <row r="291" spans="2:65" s="10" customFormat="1" ht="29.85" customHeight="1">
      <c r="B291" s="194"/>
      <c r="C291" s="195"/>
      <c r="D291" s="196" t="s">
        <v>76</v>
      </c>
      <c r="E291" s="208" t="s">
        <v>193</v>
      </c>
      <c r="F291" s="208" t="s">
        <v>650</v>
      </c>
      <c r="G291" s="195"/>
      <c r="H291" s="195"/>
      <c r="I291" s="198"/>
      <c r="J291" s="209">
        <f>BK291</f>
        <v>0</v>
      </c>
      <c r="K291" s="195"/>
      <c r="L291" s="200"/>
      <c r="M291" s="201"/>
      <c r="N291" s="202"/>
      <c r="O291" s="202"/>
      <c r="P291" s="203">
        <f>SUM(P292:P392)</f>
        <v>0</v>
      </c>
      <c r="Q291" s="202"/>
      <c r="R291" s="203">
        <f>SUM(R292:R392)</f>
        <v>8.1393320300000003</v>
      </c>
      <c r="S291" s="202"/>
      <c r="T291" s="204">
        <f>SUM(T292:T392)</f>
        <v>0</v>
      </c>
      <c r="AR291" s="205" t="s">
        <v>85</v>
      </c>
      <c r="AT291" s="206" t="s">
        <v>76</v>
      </c>
      <c r="AU291" s="206" t="s">
        <v>85</v>
      </c>
      <c r="AY291" s="205" t="s">
        <v>161</v>
      </c>
      <c r="BK291" s="207">
        <f>SUM(BK292:BK392)</f>
        <v>0</v>
      </c>
    </row>
    <row r="292" spans="2:65" s="1" customFormat="1" ht="16.5" customHeight="1">
      <c r="B292" s="42"/>
      <c r="C292" s="163" t="s">
        <v>651</v>
      </c>
      <c r="D292" s="163" t="s">
        <v>156</v>
      </c>
      <c r="E292" s="164" t="s">
        <v>652</v>
      </c>
      <c r="F292" s="165" t="s">
        <v>653</v>
      </c>
      <c r="G292" s="166" t="s">
        <v>182</v>
      </c>
      <c r="H292" s="167">
        <v>16</v>
      </c>
      <c r="I292" s="168"/>
      <c r="J292" s="169">
        <f>ROUND(I292*H292,2)</f>
        <v>0</v>
      </c>
      <c r="K292" s="165" t="s">
        <v>178</v>
      </c>
      <c r="L292" s="62"/>
      <c r="M292" s="170" t="s">
        <v>32</v>
      </c>
      <c r="N292" s="171" t="s">
        <v>48</v>
      </c>
      <c r="O292" s="43"/>
      <c r="P292" s="172">
        <f>O292*H292</f>
        <v>0</v>
      </c>
      <c r="Q292" s="172">
        <v>6.9999999999999999E-4</v>
      </c>
      <c r="R292" s="172">
        <f>Q292*H292</f>
        <v>1.12E-2</v>
      </c>
      <c r="S292" s="172">
        <v>0</v>
      </c>
      <c r="T292" s="173">
        <f>S292*H292</f>
        <v>0</v>
      </c>
      <c r="AR292" s="24" t="s">
        <v>160</v>
      </c>
      <c r="AT292" s="24" t="s">
        <v>156</v>
      </c>
      <c r="AU292" s="24" t="s">
        <v>88</v>
      </c>
      <c r="AY292" s="24" t="s">
        <v>161</v>
      </c>
      <c r="BE292" s="174">
        <f>IF(N292="základní",J292,0)</f>
        <v>0</v>
      </c>
      <c r="BF292" s="174">
        <f>IF(N292="snížená",J292,0)</f>
        <v>0</v>
      </c>
      <c r="BG292" s="174">
        <f>IF(N292="zákl. přenesená",J292,0)</f>
        <v>0</v>
      </c>
      <c r="BH292" s="174">
        <f>IF(N292="sníž. přenesená",J292,0)</f>
        <v>0</v>
      </c>
      <c r="BI292" s="174">
        <f>IF(N292="nulová",J292,0)</f>
        <v>0</v>
      </c>
      <c r="BJ292" s="24" t="s">
        <v>85</v>
      </c>
      <c r="BK292" s="174">
        <f>ROUND(I292*H292,2)</f>
        <v>0</v>
      </c>
      <c r="BL292" s="24" t="s">
        <v>160</v>
      </c>
      <c r="BM292" s="24" t="s">
        <v>654</v>
      </c>
    </row>
    <row r="293" spans="2:65" s="1" customFormat="1" ht="24">
      <c r="B293" s="42"/>
      <c r="C293" s="64"/>
      <c r="D293" s="175" t="s">
        <v>163</v>
      </c>
      <c r="E293" s="64"/>
      <c r="F293" s="176" t="s">
        <v>655</v>
      </c>
      <c r="G293" s="64"/>
      <c r="H293" s="64"/>
      <c r="I293" s="150"/>
      <c r="J293" s="64"/>
      <c r="K293" s="64"/>
      <c r="L293" s="62"/>
      <c r="M293" s="210"/>
      <c r="N293" s="43"/>
      <c r="O293" s="43"/>
      <c r="P293" s="43"/>
      <c r="Q293" s="43"/>
      <c r="R293" s="43"/>
      <c r="S293" s="43"/>
      <c r="T293" s="79"/>
      <c r="AT293" s="24" t="s">
        <v>163</v>
      </c>
      <c r="AU293" s="24" t="s">
        <v>88</v>
      </c>
    </row>
    <row r="294" spans="2:65" s="11" customFormat="1" ht="12">
      <c r="B294" s="211"/>
      <c r="C294" s="212"/>
      <c r="D294" s="175" t="s">
        <v>185</v>
      </c>
      <c r="E294" s="213" t="s">
        <v>32</v>
      </c>
      <c r="F294" s="214" t="s">
        <v>656</v>
      </c>
      <c r="G294" s="212"/>
      <c r="H294" s="215">
        <v>16</v>
      </c>
      <c r="I294" s="216"/>
      <c r="J294" s="212"/>
      <c r="K294" s="212"/>
      <c r="L294" s="217"/>
      <c r="M294" s="218"/>
      <c r="N294" s="219"/>
      <c r="O294" s="219"/>
      <c r="P294" s="219"/>
      <c r="Q294" s="219"/>
      <c r="R294" s="219"/>
      <c r="S294" s="219"/>
      <c r="T294" s="220"/>
      <c r="AT294" s="221" t="s">
        <v>185</v>
      </c>
      <c r="AU294" s="221" t="s">
        <v>88</v>
      </c>
      <c r="AV294" s="11" t="s">
        <v>88</v>
      </c>
      <c r="AW294" s="11" t="s">
        <v>41</v>
      </c>
      <c r="AX294" s="11" t="s">
        <v>85</v>
      </c>
      <c r="AY294" s="221" t="s">
        <v>161</v>
      </c>
    </row>
    <row r="295" spans="2:65" s="1" customFormat="1" ht="16.5" customHeight="1">
      <c r="B295" s="42"/>
      <c r="C295" s="244" t="s">
        <v>657</v>
      </c>
      <c r="D295" s="244" t="s">
        <v>416</v>
      </c>
      <c r="E295" s="245" t="s">
        <v>658</v>
      </c>
      <c r="F295" s="246" t="s">
        <v>659</v>
      </c>
      <c r="G295" s="247" t="s">
        <v>182</v>
      </c>
      <c r="H295" s="248">
        <v>16</v>
      </c>
      <c r="I295" s="249"/>
      <c r="J295" s="250">
        <f>ROUND(I295*H295,2)</f>
        <v>0</v>
      </c>
      <c r="K295" s="246" t="s">
        <v>32</v>
      </c>
      <c r="L295" s="251"/>
      <c r="M295" s="252" t="s">
        <v>32</v>
      </c>
      <c r="N295" s="253" t="s">
        <v>48</v>
      </c>
      <c r="O295" s="43"/>
      <c r="P295" s="172">
        <f>O295*H295</f>
        <v>0</v>
      </c>
      <c r="Q295" s="172">
        <v>4.8700000000000002E-3</v>
      </c>
      <c r="R295" s="172">
        <f>Q295*H295</f>
        <v>7.7920000000000003E-2</v>
      </c>
      <c r="S295" s="172">
        <v>0</v>
      </c>
      <c r="T295" s="173">
        <f>S295*H295</f>
        <v>0</v>
      </c>
      <c r="AR295" s="24" t="s">
        <v>223</v>
      </c>
      <c r="AT295" s="24" t="s">
        <v>416</v>
      </c>
      <c r="AU295" s="24" t="s">
        <v>88</v>
      </c>
      <c r="AY295" s="24" t="s">
        <v>161</v>
      </c>
      <c r="BE295" s="174">
        <f>IF(N295="základní",J295,0)</f>
        <v>0</v>
      </c>
      <c r="BF295" s="174">
        <f>IF(N295="snížená",J295,0)</f>
        <v>0</v>
      </c>
      <c r="BG295" s="174">
        <f>IF(N295="zákl. přenesená",J295,0)</f>
        <v>0</v>
      </c>
      <c r="BH295" s="174">
        <f>IF(N295="sníž. přenesená",J295,0)</f>
        <v>0</v>
      </c>
      <c r="BI295" s="174">
        <f>IF(N295="nulová",J295,0)</f>
        <v>0</v>
      </c>
      <c r="BJ295" s="24" t="s">
        <v>85</v>
      </c>
      <c r="BK295" s="174">
        <f>ROUND(I295*H295,2)</f>
        <v>0</v>
      </c>
      <c r="BL295" s="24" t="s">
        <v>160</v>
      </c>
      <c r="BM295" s="24" t="s">
        <v>660</v>
      </c>
    </row>
    <row r="296" spans="2:65" s="1" customFormat="1" ht="16.5" customHeight="1">
      <c r="B296" s="42"/>
      <c r="C296" s="163" t="s">
        <v>661</v>
      </c>
      <c r="D296" s="163" t="s">
        <v>156</v>
      </c>
      <c r="E296" s="164" t="s">
        <v>662</v>
      </c>
      <c r="F296" s="165" t="s">
        <v>663</v>
      </c>
      <c r="G296" s="166" t="s">
        <v>248</v>
      </c>
      <c r="H296" s="167">
        <v>9.8960000000000008</v>
      </c>
      <c r="I296" s="168"/>
      <c r="J296" s="169">
        <f>ROUND(I296*H296,2)</f>
        <v>0</v>
      </c>
      <c r="K296" s="165" t="s">
        <v>178</v>
      </c>
      <c r="L296" s="62"/>
      <c r="M296" s="170" t="s">
        <v>32</v>
      </c>
      <c r="N296" s="171" t="s">
        <v>48</v>
      </c>
      <c r="O296" s="43"/>
      <c r="P296" s="172">
        <f>O296*H296</f>
        <v>0</v>
      </c>
      <c r="Q296" s="172">
        <v>0</v>
      </c>
      <c r="R296" s="172">
        <f>Q296*H296</f>
        <v>0</v>
      </c>
      <c r="S296" s="172">
        <v>0</v>
      </c>
      <c r="T296" s="173">
        <f>S296*H296</f>
        <v>0</v>
      </c>
      <c r="AR296" s="24" t="s">
        <v>160</v>
      </c>
      <c r="AT296" s="24" t="s">
        <v>156</v>
      </c>
      <c r="AU296" s="24" t="s">
        <v>88</v>
      </c>
      <c r="AY296" s="24" t="s">
        <v>161</v>
      </c>
      <c r="BE296" s="174">
        <f>IF(N296="základní",J296,0)</f>
        <v>0</v>
      </c>
      <c r="BF296" s="174">
        <f>IF(N296="snížená",J296,0)</f>
        <v>0</v>
      </c>
      <c r="BG296" s="174">
        <f>IF(N296="zákl. přenesená",J296,0)</f>
        <v>0</v>
      </c>
      <c r="BH296" s="174">
        <f>IF(N296="sníž. přenesená",J296,0)</f>
        <v>0</v>
      </c>
      <c r="BI296" s="174">
        <f>IF(N296="nulová",J296,0)</f>
        <v>0</v>
      </c>
      <c r="BJ296" s="24" t="s">
        <v>85</v>
      </c>
      <c r="BK296" s="174">
        <f>ROUND(I296*H296,2)</f>
        <v>0</v>
      </c>
      <c r="BL296" s="24" t="s">
        <v>160</v>
      </c>
      <c r="BM296" s="24" t="s">
        <v>664</v>
      </c>
    </row>
    <row r="297" spans="2:65" s="13" customFormat="1" ht="12">
      <c r="B297" s="234"/>
      <c r="C297" s="235"/>
      <c r="D297" s="175" t="s">
        <v>185</v>
      </c>
      <c r="E297" s="236" t="s">
        <v>32</v>
      </c>
      <c r="F297" s="237" t="s">
        <v>600</v>
      </c>
      <c r="G297" s="235"/>
      <c r="H297" s="236" t="s">
        <v>32</v>
      </c>
      <c r="I297" s="238"/>
      <c r="J297" s="235"/>
      <c r="K297" s="235"/>
      <c r="L297" s="239"/>
      <c r="M297" s="240"/>
      <c r="N297" s="241"/>
      <c r="O297" s="241"/>
      <c r="P297" s="241"/>
      <c r="Q297" s="241"/>
      <c r="R297" s="241"/>
      <c r="S297" s="241"/>
      <c r="T297" s="242"/>
      <c r="AT297" s="243" t="s">
        <v>185</v>
      </c>
      <c r="AU297" s="243" t="s">
        <v>88</v>
      </c>
      <c r="AV297" s="13" t="s">
        <v>85</v>
      </c>
      <c r="AW297" s="13" t="s">
        <v>41</v>
      </c>
      <c r="AX297" s="13" t="s">
        <v>77</v>
      </c>
      <c r="AY297" s="243" t="s">
        <v>161</v>
      </c>
    </row>
    <row r="298" spans="2:65" s="11" customFormat="1" ht="12">
      <c r="B298" s="211"/>
      <c r="C298" s="212"/>
      <c r="D298" s="175" t="s">
        <v>185</v>
      </c>
      <c r="E298" s="213" t="s">
        <v>32</v>
      </c>
      <c r="F298" s="214" t="s">
        <v>665</v>
      </c>
      <c r="G298" s="212"/>
      <c r="H298" s="215">
        <v>1.254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185</v>
      </c>
      <c r="AU298" s="221" t="s">
        <v>88</v>
      </c>
      <c r="AV298" s="11" t="s">
        <v>88</v>
      </c>
      <c r="AW298" s="11" t="s">
        <v>41</v>
      </c>
      <c r="AX298" s="11" t="s">
        <v>77</v>
      </c>
      <c r="AY298" s="221" t="s">
        <v>161</v>
      </c>
    </row>
    <row r="299" spans="2:65" s="11" customFormat="1" ht="12">
      <c r="B299" s="211"/>
      <c r="C299" s="212"/>
      <c r="D299" s="175" t="s">
        <v>185</v>
      </c>
      <c r="E299" s="213" t="s">
        <v>32</v>
      </c>
      <c r="F299" s="214" t="s">
        <v>666</v>
      </c>
      <c r="G299" s="212"/>
      <c r="H299" s="215">
        <v>1.976</v>
      </c>
      <c r="I299" s="216"/>
      <c r="J299" s="212"/>
      <c r="K299" s="212"/>
      <c r="L299" s="217"/>
      <c r="M299" s="218"/>
      <c r="N299" s="219"/>
      <c r="O299" s="219"/>
      <c r="P299" s="219"/>
      <c r="Q299" s="219"/>
      <c r="R299" s="219"/>
      <c r="S299" s="219"/>
      <c r="T299" s="220"/>
      <c r="AT299" s="221" t="s">
        <v>185</v>
      </c>
      <c r="AU299" s="221" t="s">
        <v>88</v>
      </c>
      <c r="AV299" s="11" t="s">
        <v>88</v>
      </c>
      <c r="AW299" s="11" t="s">
        <v>41</v>
      </c>
      <c r="AX299" s="11" t="s">
        <v>77</v>
      </c>
      <c r="AY299" s="221" t="s">
        <v>161</v>
      </c>
    </row>
    <row r="300" spans="2:65" s="11" customFormat="1" ht="12">
      <c r="B300" s="211"/>
      <c r="C300" s="212"/>
      <c r="D300" s="175" t="s">
        <v>185</v>
      </c>
      <c r="E300" s="213" t="s">
        <v>32</v>
      </c>
      <c r="F300" s="214" t="s">
        <v>667</v>
      </c>
      <c r="G300" s="212"/>
      <c r="H300" s="215">
        <v>2.08</v>
      </c>
      <c r="I300" s="216"/>
      <c r="J300" s="212"/>
      <c r="K300" s="212"/>
      <c r="L300" s="217"/>
      <c r="M300" s="218"/>
      <c r="N300" s="219"/>
      <c r="O300" s="219"/>
      <c r="P300" s="219"/>
      <c r="Q300" s="219"/>
      <c r="R300" s="219"/>
      <c r="S300" s="219"/>
      <c r="T300" s="220"/>
      <c r="AT300" s="221" t="s">
        <v>185</v>
      </c>
      <c r="AU300" s="221" t="s">
        <v>88</v>
      </c>
      <c r="AV300" s="11" t="s">
        <v>88</v>
      </c>
      <c r="AW300" s="11" t="s">
        <v>41</v>
      </c>
      <c r="AX300" s="11" t="s">
        <v>77</v>
      </c>
      <c r="AY300" s="221" t="s">
        <v>161</v>
      </c>
    </row>
    <row r="301" spans="2:65" s="11" customFormat="1" ht="12">
      <c r="B301" s="211"/>
      <c r="C301" s="212"/>
      <c r="D301" s="175" t="s">
        <v>185</v>
      </c>
      <c r="E301" s="213" t="s">
        <v>32</v>
      </c>
      <c r="F301" s="214" t="s">
        <v>668</v>
      </c>
      <c r="G301" s="212"/>
      <c r="H301" s="215">
        <v>1.056</v>
      </c>
      <c r="I301" s="216"/>
      <c r="J301" s="212"/>
      <c r="K301" s="212"/>
      <c r="L301" s="217"/>
      <c r="M301" s="218"/>
      <c r="N301" s="219"/>
      <c r="O301" s="219"/>
      <c r="P301" s="219"/>
      <c r="Q301" s="219"/>
      <c r="R301" s="219"/>
      <c r="S301" s="219"/>
      <c r="T301" s="220"/>
      <c r="AT301" s="221" t="s">
        <v>185</v>
      </c>
      <c r="AU301" s="221" t="s">
        <v>88</v>
      </c>
      <c r="AV301" s="11" t="s">
        <v>88</v>
      </c>
      <c r="AW301" s="11" t="s">
        <v>41</v>
      </c>
      <c r="AX301" s="11" t="s">
        <v>77</v>
      </c>
      <c r="AY301" s="221" t="s">
        <v>161</v>
      </c>
    </row>
    <row r="302" spans="2:65" s="11" customFormat="1" ht="12">
      <c r="B302" s="211"/>
      <c r="C302" s="212"/>
      <c r="D302" s="175" t="s">
        <v>185</v>
      </c>
      <c r="E302" s="213" t="s">
        <v>32</v>
      </c>
      <c r="F302" s="214" t="s">
        <v>669</v>
      </c>
      <c r="G302" s="212"/>
      <c r="H302" s="215">
        <v>1.3520000000000001</v>
      </c>
      <c r="I302" s="216"/>
      <c r="J302" s="212"/>
      <c r="K302" s="212"/>
      <c r="L302" s="217"/>
      <c r="M302" s="218"/>
      <c r="N302" s="219"/>
      <c r="O302" s="219"/>
      <c r="P302" s="219"/>
      <c r="Q302" s="219"/>
      <c r="R302" s="219"/>
      <c r="S302" s="219"/>
      <c r="T302" s="220"/>
      <c r="AT302" s="221" t="s">
        <v>185</v>
      </c>
      <c r="AU302" s="221" t="s">
        <v>88</v>
      </c>
      <c r="AV302" s="11" t="s">
        <v>88</v>
      </c>
      <c r="AW302" s="11" t="s">
        <v>41</v>
      </c>
      <c r="AX302" s="11" t="s">
        <v>77</v>
      </c>
      <c r="AY302" s="221" t="s">
        <v>161</v>
      </c>
    </row>
    <row r="303" spans="2:65" s="11" customFormat="1" ht="12">
      <c r="B303" s="211"/>
      <c r="C303" s="212"/>
      <c r="D303" s="175" t="s">
        <v>185</v>
      </c>
      <c r="E303" s="213" t="s">
        <v>32</v>
      </c>
      <c r="F303" s="214" t="s">
        <v>670</v>
      </c>
      <c r="G303" s="212"/>
      <c r="H303" s="215">
        <v>2.1779999999999999</v>
      </c>
      <c r="I303" s="216"/>
      <c r="J303" s="212"/>
      <c r="K303" s="212"/>
      <c r="L303" s="217"/>
      <c r="M303" s="218"/>
      <c r="N303" s="219"/>
      <c r="O303" s="219"/>
      <c r="P303" s="219"/>
      <c r="Q303" s="219"/>
      <c r="R303" s="219"/>
      <c r="S303" s="219"/>
      <c r="T303" s="220"/>
      <c r="AT303" s="221" t="s">
        <v>185</v>
      </c>
      <c r="AU303" s="221" t="s">
        <v>88</v>
      </c>
      <c r="AV303" s="11" t="s">
        <v>88</v>
      </c>
      <c r="AW303" s="11" t="s">
        <v>41</v>
      </c>
      <c r="AX303" s="11" t="s">
        <v>77</v>
      </c>
      <c r="AY303" s="221" t="s">
        <v>161</v>
      </c>
    </row>
    <row r="304" spans="2:65" s="12" customFormat="1" ht="12">
      <c r="B304" s="222"/>
      <c r="C304" s="223"/>
      <c r="D304" s="175" t="s">
        <v>185</v>
      </c>
      <c r="E304" s="224" t="s">
        <v>32</v>
      </c>
      <c r="F304" s="225" t="s">
        <v>192</v>
      </c>
      <c r="G304" s="223"/>
      <c r="H304" s="226">
        <v>9.8960000000000008</v>
      </c>
      <c r="I304" s="227"/>
      <c r="J304" s="223"/>
      <c r="K304" s="223"/>
      <c r="L304" s="228"/>
      <c r="M304" s="229"/>
      <c r="N304" s="230"/>
      <c r="O304" s="230"/>
      <c r="P304" s="230"/>
      <c r="Q304" s="230"/>
      <c r="R304" s="230"/>
      <c r="S304" s="230"/>
      <c r="T304" s="231"/>
      <c r="AT304" s="232" t="s">
        <v>185</v>
      </c>
      <c r="AU304" s="232" t="s">
        <v>88</v>
      </c>
      <c r="AV304" s="12" t="s">
        <v>160</v>
      </c>
      <c r="AW304" s="12" t="s">
        <v>41</v>
      </c>
      <c r="AX304" s="12" t="s">
        <v>85</v>
      </c>
      <c r="AY304" s="232" t="s">
        <v>161</v>
      </c>
    </row>
    <row r="305" spans="2:65" s="1" customFormat="1" ht="16.5" customHeight="1">
      <c r="B305" s="42"/>
      <c r="C305" s="163" t="s">
        <v>671</v>
      </c>
      <c r="D305" s="163" t="s">
        <v>156</v>
      </c>
      <c r="E305" s="164" t="s">
        <v>672</v>
      </c>
      <c r="F305" s="165" t="s">
        <v>673</v>
      </c>
      <c r="G305" s="166" t="s">
        <v>237</v>
      </c>
      <c r="H305" s="167">
        <v>28.08</v>
      </c>
      <c r="I305" s="168"/>
      <c r="J305" s="169">
        <f>ROUND(I305*H305,2)</f>
        <v>0</v>
      </c>
      <c r="K305" s="165" t="s">
        <v>178</v>
      </c>
      <c r="L305" s="62"/>
      <c r="M305" s="170" t="s">
        <v>32</v>
      </c>
      <c r="N305" s="171" t="s">
        <v>48</v>
      </c>
      <c r="O305" s="43"/>
      <c r="P305" s="172">
        <f>O305*H305</f>
        <v>0</v>
      </c>
      <c r="Q305" s="172">
        <v>4.1739999999999999E-2</v>
      </c>
      <c r="R305" s="172">
        <f>Q305*H305</f>
        <v>1.1720591999999999</v>
      </c>
      <c r="S305" s="172">
        <v>0</v>
      </c>
      <c r="T305" s="173">
        <f>S305*H305</f>
        <v>0</v>
      </c>
      <c r="AR305" s="24" t="s">
        <v>160</v>
      </c>
      <c r="AT305" s="24" t="s">
        <v>156</v>
      </c>
      <c r="AU305" s="24" t="s">
        <v>88</v>
      </c>
      <c r="AY305" s="24" t="s">
        <v>161</v>
      </c>
      <c r="BE305" s="174">
        <f>IF(N305="základní",J305,0)</f>
        <v>0</v>
      </c>
      <c r="BF305" s="174">
        <f>IF(N305="snížená",J305,0)</f>
        <v>0</v>
      </c>
      <c r="BG305" s="174">
        <f>IF(N305="zákl. přenesená",J305,0)</f>
        <v>0</v>
      </c>
      <c r="BH305" s="174">
        <f>IF(N305="sníž. přenesená",J305,0)</f>
        <v>0</v>
      </c>
      <c r="BI305" s="174">
        <f>IF(N305="nulová",J305,0)</f>
        <v>0</v>
      </c>
      <c r="BJ305" s="24" t="s">
        <v>85</v>
      </c>
      <c r="BK305" s="174">
        <f>ROUND(I305*H305,2)</f>
        <v>0</v>
      </c>
      <c r="BL305" s="24" t="s">
        <v>160</v>
      </c>
      <c r="BM305" s="24" t="s">
        <v>674</v>
      </c>
    </row>
    <row r="306" spans="2:65" s="13" customFormat="1" ht="12">
      <c r="B306" s="234"/>
      <c r="C306" s="235"/>
      <c r="D306" s="175" t="s">
        <v>185</v>
      </c>
      <c r="E306" s="236" t="s">
        <v>32</v>
      </c>
      <c r="F306" s="237" t="s">
        <v>600</v>
      </c>
      <c r="G306" s="235"/>
      <c r="H306" s="236" t="s">
        <v>32</v>
      </c>
      <c r="I306" s="238"/>
      <c r="J306" s="235"/>
      <c r="K306" s="235"/>
      <c r="L306" s="239"/>
      <c r="M306" s="240"/>
      <c r="N306" s="241"/>
      <c r="O306" s="241"/>
      <c r="P306" s="241"/>
      <c r="Q306" s="241"/>
      <c r="R306" s="241"/>
      <c r="S306" s="241"/>
      <c r="T306" s="242"/>
      <c r="AT306" s="243" t="s">
        <v>185</v>
      </c>
      <c r="AU306" s="243" t="s">
        <v>88</v>
      </c>
      <c r="AV306" s="13" t="s">
        <v>85</v>
      </c>
      <c r="AW306" s="13" t="s">
        <v>41</v>
      </c>
      <c r="AX306" s="13" t="s">
        <v>77</v>
      </c>
      <c r="AY306" s="243" t="s">
        <v>161</v>
      </c>
    </row>
    <row r="307" spans="2:65" s="11" customFormat="1" ht="12">
      <c r="B307" s="211"/>
      <c r="C307" s="212"/>
      <c r="D307" s="175" t="s">
        <v>185</v>
      </c>
      <c r="E307" s="213" t="s">
        <v>32</v>
      </c>
      <c r="F307" s="214" t="s">
        <v>675</v>
      </c>
      <c r="G307" s="212"/>
      <c r="H307" s="215">
        <v>9.1199999999999992</v>
      </c>
      <c r="I307" s="216"/>
      <c r="J307" s="212"/>
      <c r="K307" s="212"/>
      <c r="L307" s="217"/>
      <c r="M307" s="218"/>
      <c r="N307" s="219"/>
      <c r="O307" s="219"/>
      <c r="P307" s="219"/>
      <c r="Q307" s="219"/>
      <c r="R307" s="219"/>
      <c r="S307" s="219"/>
      <c r="T307" s="220"/>
      <c r="AT307" s="221" t="s">
        <v>185</v>
      </c>
      <c r="AU307" s="221" t="s">
        <v>88</v>
      </c>
      <c r="AV307" s="11" t="s">
        <v>88</v>
      </c>
      <c r="AW307" s="11" t="s">
        <v>41</v>
      </c>
      <c r="AX307" s="11" t="s">
        <v>77</v>
      </c>
      <c r="AY307" s="221" t="s">
        <v>161</v>
      </c>
    </row>
    <row r="308" spans="2:65" s="11" customFormat="1" ht="24">
      <c r="B308" s="211"/>
      <c r="C308" s="212"/>
      <c r="D308" s="175" t="s">
        <v>185</v>
      </c>
      <c r="E308" s="213" t="s">
        <v>32</v>
      </c>
      <c r="F308" s="214" t="s">
        <v>676</v>
      </c>
      <c r="G308" s="212"/>
      <c r="H308" s="215">
        <v>10.56</v>
      </c>
      <c r="I308" s="216"/>
      <c r="J308" s="212"/>
      <c r="K308" s="212"/>
      <c r="L308" s="217"/>
      <c r="M308" s="218"/>
      <c r="N308" s="219"/>
      <c r="O308" s="219"/>
      <c r="P308" s="219"/>
      <c r="Q308" s="219"/>
      <c r="R308" s="219"/>
      <c r="S308" s="219"/>
      <c r="T308" s="220"/>
      <c r="AT308" s="221" t="s">
        <v>185</v>
      </c>
      <c r="AU308" s="221" t="s">
        <v>88</v>
      </c>
      <c r="AV308" s="11" t="s">
        <v>88</v>
      </c>
      <c r="AW308" s="11" t="s">
        <v>41</v>
      </c>
      <c r="AX308" s="11" t="s">
        <v>77</v>
      </c>
      <c r="AY308" s="221" t="s">
        <v>161</v>
      </c>
    </row>
    <row r="309" spans="2:65" s="11" customFormat="1" ht="24">
      <c r="B309" s="211"/>
      <c r="C309" s="212"/>
      <c r="D309" s="175" t="s">
        <v>185</v>
      </c>
      <c r="E309" s="213" t="s">
        <v>32</v>
      </c>
      <c r="F309" s="214" t="s">
        <v>677</v>
      </c>
      <c r="G309" s="212"/>
      <c r="H309" s="215">
        <v>8.4</v>
      </c>
      <c r="I309" s="216"/>
      <c r="J309" s="212"/>
      <c r="K309" s="212"/>
      <c r="L309" s="217"/>
      <c r="M309" s="218"/>
      <c r="N309" s="219"/>
      <c r="O309" s="219"/>
      <c r="P309" s="219"/>
      <c r="Q309" s="219"/>
      <c r="R309" s="219"/>
      <c r="S309" s="219"/>
      <c r="T309" s="220"/>
      <c r="AT309" s="221" t="s">
        <v>185</v>
      </c>
      <c r="AU309" s="221" t="s">
        <v>88</v>
      </c>
      <c r="AV309" s="11" t="s">
        <v>88</v>
      </c>
      <c r="AW309" s="11" t="s">
        <v>41</v>
      </c>
      <c r="AX309" s="11" t="s">
        <v>77</v>
      </c>
      <c r="AY309" s="221" t="s">
        <v>161</v>
      </c>
    </row>
    <row r="310" spans="2:65" s="12" customFormat="1" ht="12">
      <c r="B310" s="222"/>
      <c r="C310" s="223"/>
      <c r="D310" s="175" t="s">
        <v>185</v>
      </c>
      <c r="E310" s="224" t="s">
        <v>32</v>
      </c>
      <c r="F310" s="225" t="s">
        <v>192</v>
      </c>
      <c r="G310" s="223"/>
      <c r="H310" s="226">
        <v>28.08</v>
      </c>
      <c r="I310" s="227"/>
      <c r="J310" s="223"/>
      <c r="K310" s="223"/>
      <c r="L310" s="228"/>
      <c r="M310" s="229"/>
      <c r="N310" s="230"/>
      <c r="O310" s="230"/>
      <c r="P310" s="230"/>
      <c r="Q310" s="230"/>
      <c r="R310" s="230"/>
      <c r="S310" s="230"/>
      <c r="T310" s="231"/>
      <c r="AT310" s="232" t="s">
        <v>185</v>
      </c>
      <c r="AU310" s="232" t="s">
        <v>88</v>
      </c>
      <c r="AV310" s="12" t="s">
        <v>160</v>
      </c>
      <c r="AW310" s="12" t="s">
        <v>41</v>
      </c>
      <c r="AX310" s="12" t="s">
        <v>85</v>
      </c>
      <c r="AY310" s="232" t="s">
        <v>161</v>
      </c>
    </row>
    <row r="311" spans="2:65" s="1" customFormat="1" ht="16.5" customHeight="1">
      <c r="B311" s="42"/>
      <c r="C311" s="163" t="s">
        <v>678</v>
      </c>
      <c r="D311" s="163" t="s">
        <v>156</v>
      </c>
      <c r="E311" s="164" t="s">
        <v>679</v>
      </c>
      <c r="F311" s="165" t="s">
        <v>680</v>
      </c>
      <c r="G311" s="166" t="s">
        <v>237</v>
      </c>
      <c r="H311" s="167">
        <v>28.08</v>
      </c>
      <c r="I311" s="168"/>
      <c r="J311" s="169">
        <f>ROUND(I311*H311,2)</f>
        <v>0</v>
      </c>
      <c r="K311" s="165" t="s">
        <v>178</v>
      </c>
      <c r="L311" s="62"/>
      <c r="M311" s="170" t="s">
        <v>32</v>
      </c>
      <c r="N311" s="171" t="s">
        <v>48</v>
      </c>
      <c r="O311" s="43"/>
      <c r="P311" s="172">
        <f>O311*H311</f>
        <v>0</v>
      </c>
      <c r="Q311" s="172">
        <v>2.0000000000000002E-5</v>
      </c>
      <c r="R311" s="172">
        <f>Q311*H311</f>
        <v>5.6159999999999999E-4</v>
      </c>
      <c r="S311" s="172">
        <v>0</v>
      </c>
      <c r="T311" s="173">
        <f>S311*H311</f>
        <v>0</v>
      </c>
      <c r="AR311" s="24" t="s">
        <v>160</v>
      </c>
      <c r="AT311" s="24" t="s">
        <v>156</v>
      </c>
      <c r="AU311" s="24" t="s">
        <v>88</v>
      </c>
      <c r="AY311" s="24" t="s">
        <v>161</v>
      </c>
      <c r="BE311" s="174">
        <f>IF(N311="základní",J311,0)</f>
        <v>0</v>
      </c>
      <c r="BF311" s="174">
        <f>IF(N311="snížená",J311,0)</f>
        <v>0</v>
      </c>
      <c r="BG311" s="174">
        <f>IF(N311="zákl. přenesená",J311,0)</f>
        <v>0</v>
      </c>
      <c r="BH311" s="174">
        <f>IF(N311="sníž. přenesená",J311,0)</f>
        <v>0</v>
      </c>
      <c r="BI311" s="174">
        <f>IF(N311="nulová",J311,0)</f>
        <v>0</v>
      </c>
      <c r="BJ311" s="24" t="s">
        <v>85</v>
      </c>
      <c r="BK311" s="174">
        <f>ROUND(I311*H311,2)</f>
        <v>0</v>
      </c>
      <c r="BL311" s="24" t="s">
        <v>160</v>
      </c>
      <c r="BM311" s="24" t="s">
        <v>681</v>
      </c>
    </row>
    <row r="312" spans="2:65" s="1" customFormat="1" ht="16.5" customHeight="1">
      <c r="B312" s="42"/>
      <c r="C312" s="163" t="s">
        <v>682</v>
      </c>
      <c r="D312" s="163" t="s">
        <v>156</v>
      </c>
      <c r="E312" s="164" t="s">
        <v>683</v>
      </c>
      <c r="F312" s="165" t="s">
        <v>684</v>
      </c>
      <c r="G312" s="166" t="s">
        <v>237</v>
      </c>
      <c r="H312" s="167">
        <v>0.56000000000000005</v>
      </c>
      <c r="I312" s="168"/>
      <c r="J312" s="169">
        <f>ROUND(I312*H312,2)</f>
        <v>0</v>
      </c>
      <c r="K312" s="165" t="s">
        <v>178</v>
      </c>
      <c r="L312" s="62"/>
      <c r="M312" s="170" t="s">
        <v>32</v>
      </c>
      <c r="N312" s="171" t="s">
        <v>48</v>
      </c>
      <c r="O312" s="43"/>
      <c r="P312" s="172">
        <f>O312*H312</f>
        <v>0</v>
      </c>
      <c r="Q312" s="172">
        <v>1.8400000000000001E-3</v>
      </c>
      <c r="R312" s="172">
        <f>Q312*H312</f>
        <v>1.0304000000000001E-3</v>
      </c>
      <c r="S312" s="172">
        <v>0</v>
      </c>
      <c r="T312" s="173">
        <f>S312*H312</f>
        <v>0</v>
      </c>
      <c r="AR312" s="24" t="s">
        <v>160</v>
      </c>
      <c r="AT312" s="24" t="s">
        <v>156</v>
      </c>
      <c r="AU312" s="24" t="s">
        <v>88</v>
      </c>
      <c r="AY312" s="24" t="s">
        <v>161</v>
      </c>
      <c r="BE312" s="174">
        <f>IF(N312="základní",J312,0)</f>
        <v>0</v>
      </c>
      <c r="BF312" s="174">
        <f>IF(N312="snížená",J312,0)</f>
        <v>0</v>
      </c>
      <c r="BG312" s="174">
        <f>IF(N312="zákl. přenesená",J312,0)</f>
        <v>0</v>
      </c>
      <c r="BH312" s="174">
        <f>IF(N312="sníž. přenesená",J312,0)</f>
        <v>0</v>
      </c>
      <c r="BI312" s="174">
        <f>IF(N312="nulová",J312,0)</f>
        <v>0</v>
      </c>
      <c r="BJ312" s="24" t="s">
        <v>85</v>
      </c>
      <c r="BK312" s="174">
        <f>ROUND(I312*H312,2)</f>
        <v>0</v>
      </c>
      <c r="BL312" s="24" t="s">
        <v>160</v>
      </c>
      <c r="BM312" s="24" t="s">
        <v>685</v>
      </c>
    </row>
    <row r="313" spans="2:65" s="1" customFormat="1" ht="36">
      <c r="B313" s="42"/>
      <c r="C313" s="64"/>
      <c r="D313" s="175" t="s">
        <v>163</v>
      </c>
      <c r="E313" s="64"/>
      <c r="F313" s="176" t="s">
        <v>686</v>
      </c>
      <c r="G313" s="64"/>
      <c r="H313" s="64"/>
      <c r="I313" s="150"/>
      <c r="J313" s="64"/>
      <c r="K313" s="64"/>
      <c r="L313" s="62"/>
      <c r="M313" s="210"/>
      <c r="N313" s="43"/>
      <c r="O313" s="43"/>
      <c r="P313" s="43"/>
      <c r="Q313" s="43"/>
      <c r="R313" s="43"/>
      <c r="S313" s="43"/>
      <c r="T313" s="79"/>
      <c r="AT313" s="24" t="s">
        <v>163</v>
      </c>
      <c r="AU313" s="24" t="s">
        <v>88</v>
      </c>
    </row>
    <row r="314" spans="2:65" s="11" customFormat="1" ht="12">
      <c r="B314" s="211"/>
      <c r="C314" s="212"/>
      <c r="D314" s="175" t="s">
        <v>185</v>
      </c>
      <c r="E314" s="213" t="s">
        <v>32</v>
      </c>
      <c r="F314" s="214" t="s">
        <v>687</v>
      </c>
      <c r="G314" s="212"/>
      <c r="H314" s="215">
        <v>0.56000000000000005</v>
      </c>
      <c r="I314" s="216"/>
      <c r="J314" s="212"/>
      <c r="K314" s="212"/>
      <c r="L314" s="217"/>
      <c r="M314" s="218"/>
      <c r="N314" s="219"/>
      <c r="O314" s="219"/>
      <c r="P314" s="219"/>
      <c r="Q314" s="219"/>
      <c r="R314" s="219"/>
      <c r="S314" s="219"/>
      <c r="T314" s="220"/>
      <c r="AT314" s="221" t="s">
        <v>185</v>
      </c>
      <c r="AU314" s="221" t="s">
        <v>88</v>
      </c>
      <c r="AV314" s="11" t="s">
        <v>88</v>
      </c>
      <c r="AW314" s="11" t="s">
        <v>41</v>
      </c>
      <c r="AX314" s="11" t="s">
        <v>85</v>
      </c>
      <c r="AY314" s="221" t="s">
        <v>161</v>
      </c>
    </row>
    <row r="315" spans="2:65" s="1" customFormat="1" ht="16.5" customHeight="1">
      <c r="B315" s="42"/>
      <c r="C315" s="163" t="s">
        <v>688</v>
      </c>
      <c r="D315" s="163" t="s">
        <v>156</v>
      </c>
      <c r="E315" s="164" t="s">
        <v>689</v>
      </c>
      <c r="F315" s="165" t="s">
        <v>690</v>
      </c>
      <c r="G315" s="166" t="s">
        <v>298</v>
      </c>
      <c r="H315" s="167">
        <v>1.6819999999999999</v>
      </c>
      <c r="I315" s="168"/>
      <c r="J315" s="169">
        <f>ROUND(I315*H315,2)</f>
        <v>0</v>
      </c>
      <c r="K315" s="165" t="s">
        <v>178</v>
      </c>
      <c r="L315" s="62"/>
      <c r="M315" s="170" t="s">
        <v>32</v>
      </c>
      <c r="N315" s="171" t="s">
        <v>48</v>
      </c>
      <c r="O315" s="43"/>
      <c r="P315" s="172">
        <f>O315*H315</f>
        <v>0</v>
      </c>
      <c r="Q315" s="172">
        <v>1.04877</v>
      </c>
      <c r="R315" s="172">
        <f>Q315*H315</f>
        <v>1.7640311399999999</v>
      </c>
      <c r="S315" s="172">
        <v>0</v>
      </c>
      <c r="T315" s="173">
        <f>S315*H315</f>
        <v>0</v>
      </c>
      <c r="AR315" s="24" t="s">
        <v>160</v>
      </c>
      <c r="AT315" s="24" t="s">
        <v>156</v>
      </c>
      <c r="AU315" s="24" t="s">
        <v>88</v>
      </c>
      <c r="AY315" s="24" t="s">
        <v>161</v>
      </c>
      <c r="BE315" s="174">
        <f>IF(N315="základní",J315,0)</f>
        <v>0</v>
      </c>
      <c r="BF315" s="174">
        <f>IF(N315="snížená",J315,0)</f>
        <v>0</v>
      </c>
      <c r="BG315" s="174">
        <f>IF(N315="zákl. přenesená",J315,0)</f>
        <v>0</v>
      </c>
      <c r="BH315" s="174">
        <f>IF(N315="sníž. přenesená",J315,0)</f>
        <v>0</v>
      </c>
      <c r="BI315" s="174">
        <f>IF(N315="nulová",J315,0)</f>
        <v>0</v>
      </c>
      <c r="BJ315" s="24" t="s">
        <v>85</v>
      </c>
      <c r="BK315" s="174">
        <f>ROUND(I315*H315,2)</f>
        <v>0</v>
      </c>
      <c r="BL315" s="24" t="s">
        <v>160</v>
      </c>
      <c r="BM315" s="24" t="s">
        <v>691</v>
      </c>
    </row>
    <row r="316" spans="2:65" s="1" customFormat="1" ht="36">
      <c r="B316" s="42"/>
      <c r="C316" s="64"/>
      <c r="D316" s="175" t="s">
        <v>163</v>
      </c>
      <c r="E316" s="64"/>
      <c r="F316" s="176" t="s">
        <v>692</v>
      </c>
      <c r="G316" s="64"/>
      <c r="H316" s="64"/>
      <c r="I316" s="150"/>
      <c r="J316" s="64"/>
      <c r="K316" s="64"/>
      <c r="L316" s="62"/>
      <c r="M316" s="210"/>
      <c r="N316" s="43"/>
      <c r="O316" s="43"/>
      <c r="P316" s="43"/>
      <c r="Q316" s="43"/>
      <c r="R316" s="43"/>
      <c r="S316" s="43"/>
      <c r="T316" s="79"/>
      <c r="AT316" s="24" t="s">
        <v>163</v>
      </c>
      <c r="AU316" s="24" t="s">
        <v>88</v>
      </c>
    </row>
    <row r="317" spans="2:65" s="11" customFormat="1" ht="12">
      <c r="B317" s="211"/>
      <c r="C317" s="212"/>
      <c r="D317" s="175" t="s">
        <v>185</v>
      </c>
      <c r="E317" s="212"/>
      <c r="F317" s="214" t="s">
        <v>693</v>
      </c>
      <c r="G317" s="212"/>
      <c r="H317" s="215">
        <v>1.6819999999999999</v>
      </c>
      <c r="I317" s="216"/>
      <c r="J317" s="212"/>
      <c r="K317" s="212"/>
      <c r="L317" s="217"/>
      <c r="M317" s="218"/>
      <c r="N317" s="219"/>
      <c r="O317" s="219"/>
      <c r="P317" s="219"/>
      <c r="Q317" s="219"/>
      <c r="R317" s="219"/>
      <c r="S317" s="219"/>
      <c r="T317" s="220"/>
      <c r="AT317" s="221" t="s">
        <v>185</v>
      </c>
      <c r="AU317" s="221" t="s">
        <v>88</v>
      </c>
      <c r="AV317" s="11" t="s">
        <v>88</v>
      </c>
      <c r="AW317" s="11" t="s">
        <v>6</v>
      </c>
      <c r="AX317" s="11" t="s">
        <v>85</v>
      </c>
      <c r="AY317" s="221" t="s">
        <v>161</v>
      </c>
    </row>
    <row r="318" spans="2:65" s="1" customFormat="1" ht="16.5" customHeight="1">
      <c r="B318" s="42"/>
      <c r="C318" s="163" t="s">
        <v>694</v>
      </c>
      <c r="D318" s="163" t="s">
        <v>156</v>
      </c>
      <c r="E318" s="164" t="s">
        <v>695</v>
      </c>
      <c r="F318" s="165" t="s">
        <v>696</v>
      </c>
      <c r="G318" s="166" t="s">
        <v>177</v>
      </c>
      <c r="H318" s="167">
        <v>9.4</v>
      </c>
      <c r="I318" s="168"/>
      <c r="J318" s="169">
        <f>ROUND(I318*H318,2)</f>
        <v>0</v>
      </c>
      <c r="K318" s="165" t="s">
        <v>178</v>
      </c>
      <c r="L318" s="62"/>
      <c r="M318" s="170" t="s">
        <v>32</v>
      </c>
      <c r="N318" s="171" t="s">
        <v>48</v>
      </c>
      <c r="O318" s="43"/>
      <c r="P318" s="172">
        <f>O318*H318</f>
        <v>0</v>
      </c>
      <c r="Q318" s="172">
        <v>6.9999999999999994E-5</v>
      </c>
      <c r="R318" s="172">
        <f>Q318*H318</f>
        <v>6.5799999999999995E-4</v>
      </c>
      <c r="S318" s="172">
        <v>0</v>
      </c>
      <c r="T318" s="173">
        <f>S318*H318</f>
        <v>0</v>
      </c>
      <c r="AR318" s="24" t="s">
        <v>160</v>
      </c>
      <c r="AT318" s="24" t="s">
        <v>156</v>
      </c>
      <c r="AU318" s="24" t="s">
        <v>88</v>
      </c>
      <c r="AY318" s="24" t="s">
        <v>161</v>
      </c>
      <c r="BE318" s="174">
        <f>IF(N318="základní",J318,0)</f>
        <v>0</v>
      </c>
      <c r="BF318" s="174">
        <f>IF(N318="snížená",J318,0)</f>
        <v>0</v>
      </c>
      <c r="BG318" s="174">
        <f>IF(N318="zákl. přenesená",J318,0)</f>
        <v>0</v>
      </c>
      <c r="BH318" s="174">
        <f>IF(N318="sníž. přenesená",J318,0)</f>
        <v>0</v>
      </c>
      <c r="BI318" s="174">
        <f>IF(N318="nulová",J318,0)</f>
        <v>0</v>
      </c>
      <c r="BJ318" s="24" t="s">
        <v>85</v>
      </c>
      <c r="BK318" s="174">
        <f>ROUND(I318*H318,2)</f>
        <v>0</v>
      </c>
      <c r="BL318" s="24" t="s">
        <v>160</v>
      </c>
      <c r="BM318" s="24" t="s">
        <v>697</v>
      </c>
    </row>
    <row r="319" spans="2:65" s="1" customFormat="1" ht="36">
      <c r="B319" s="42"/>
      <c r="C319" s="64"/>
      <c r="D319" s="175" t="s">
        <v>163</v>
      </c>
      <c r="E319" s="64"/>
      <c r="F319" s="176" t="s">
        <v>698</v>
      </c>
      <c r="G319" s="64"/>
      <c r="H319" s="64"/>
      <c r="I319" s="150"/>
      <c r="J319" s="64"/>
      <c r="K319" s="64"/>
      <c r="L319" s="62"/>
      <c r="M319" s="210"/>
      <c r="N319" s="43"/>
      <c r="O319" s="43"/>
      <c r="P319" s="43"/>
      <c r="Q319" s="43"/>
      <c r="R319" s="43"/>
      <c r="S319" s="43"/>
      <c r="T319" s="79"/>
      <c r="AT319" s="24" t="s">
        <v>163</v>
      </c>
      <c r="AU319" s="24" t="s">
        <v>88</v>
      </c>
    </row>
    <row r="320" spans="2:65" s="11" customFormat="1" ht="12">
      <c r="B320" s="211"/>
      <c r="C320" s="212"/>
      <c r="D320" s="175" t="s">
        <v>185</v>
      </c>
      <c r="E320" s="213" t="s">
        <v>32</v>
      </c>
      <c r="F320" s="214" t="s">
        <v>699</v>
      </c>
      <c r="G320" s="212"/>
      <c r="H320" s="215">
        <v>4</v>
      </c>
      <c r="I320" s="216"/>
      <c r="J320" s="212"/>
      <c r="K320" s="212"/>
      <c r="L320" s="217"/>
      <c r="M320" s="218"/>
      <c r="N320" s="219"/>
      <c r="O320" s="219"/>
      <c r="P320" s="219"/>
      <c r="Q320" s="219"/>
      <c r="R320" s="219"/>
      <c r="S320" s="219"/>
      <c r="T320" s="220"/>
      <c r="AT320" s="221" t="s">
        <v>185</v>
      </c>
      <c r="AU320" s="221" t="s">
        <v>88</v>
      </c>
      <c r="AV320" s="11" t="s">
        <v>88</v>
      </c>
      <c r="AW320" s="11" t="s">
        <v>41</v>
      </c>
      <c r="AX320" s="11" t="s">
        <v>77</v>
      </c>
      <c r="AY320" s="221" t="s">
        <v>161</v>
      </c>
    </row>
    <row r="321" spans="2:65" s="11" customFormat="1" ht="12">
      <c r="B321" s="211"/>
      <c r="C321" s="212"/>
      <c r="D321" s="175" t="s">
        <v>185</v>
      </c>
      <c r="E321" s="213" t="s">
        <v>32</v>
      </c>
      <c r="F321" s="214" t="s">
        <v>700</v>
      </c>
      <c r="G321" s="212"/>
      <c r="H321" s="215">
        <v>5.4</v>
      </c>
      <c r="I321" s="216"/>
      <c r="J321" s="212"/>
      <c r="K321" s="212"/>
      <c r="L321" s="217"/>
      <c r="M321" s="218"/>
      <c r="N321" s="219"/>
      <c r="O321" s="219"/>
      <c r="P321" s="219"/>
      <c r="Q321" s="219"/>
      <c r="R321" s="219"/>
      <c r="S321" s="219"/>
      <c r="T321" s="220"/>
      <c r="AT321" s="221" t="s">
        <v>185</v>
      </c>
      <c r="AU321" s="221" t="s">
        <v>88</v>
      </c>
      <c r="AV321" s="11" t="s">
        <v>88</v>
      </c>
      <c r="AW321" s="11" t="s">
        <v>41</v>
      </c>
      <c r="AX321" s="11" t="s">
        <v>77</v>
      </c>
      <c r="AY321" s="221" t="s">
        <v>161</v>
      </c>
    </row>
    <row r="322" spans="2:65" s="12" customFormat="1" ht="12">
      <c r="B322" s="222"/>
      <c r="C322" s="223"/>
      <c r="D322" s="175" t="s">
        <v>185</v>
      </c>
      <c r="E322" s="224" t="s">
        <v>32</v>
      </c>
      <c r="F322" s="225" t="s">
        <v>192</v>
      </c>
      <c r="G322" s="223"/>
      <c r="H322" s="226">
        <v>9.4</v>
      </c>
      <c r="I322" s="227"/>
      <c r="J322" s="223"/>
      <c r="K322" s="223"/>
      <c r="L322" s="228"/>
      <c r="M322" s="229"/>
      <c r="N322" s="230"/>
      <c r="O322" s="230"/>
      <c r="P322" s="230"/>
      <c r="Q322" s="230"/>
      <c r="R322" s="230"/>
      <c r="S322" s="230"/>
      <c r="T322" s="231"/>
      <c r="AT322" s="232" t="s">
        <v>185</v>
      </c>
      <c r="AU322" s="232" t="s">
        <v>88</v>
      </c>
      <c r="AV322" s="12" t="s">
        <v>160</v>
      </c>
      <c r="AW322" s="12" t="s">
        <v>41</v>
      </c>
      <c r="AX322" s="12" t="s">
        <v>85</v>
      </c>
      <c r="AY322" s="232" t="s">
        <v>161</v>
      </c>
    </row>
    <row r="323" spans="2:65" s="1" customFormat="1" ht="16.5" customHeight="1">
      <c r="B323" s="42"/>
      <c r="C323" s="163" t="s">
        <v>701</v>
      </c>
      <c r="D323" s="163" t="s">
        <v>156</v>
      </c>
      <c r="E323" s="164" t="s">
        <v>702</v>
      </c>
      <c r="F323" s="165" t="s">
        <v>703</v>
      </c>
      <c r="G323" s="166" t="s">
        <v>248</v>
      </c>
      <c r="H323" s="167">
        <v>11.288</v>
      </c>
      <c r="I323" s="168"/>
      <c r="J323" s="169">
        <f>ROUND(I323*H323,2)</f>
        <v>0</v>
      </c>
      <c r="K323" s="165" t="s">
        <v>178</v>
      </c>
      <c r="L323" s="62"/>
      <c r="M323" s="170" t="s">
        <v>32</v>
      </c>
      <c r="N323" s="171" t="s">
        <v>48</v>
      </c>
      <c r="O323" s="43"/>
      <c r="P323" s="172">
        <f>O323*H323</f>
        <v>0</v>
      </c>
      <c r="Q323" s="172">
        <v>0</v>
      </c>
      <c r="R323" s="172">
        <f>Q323*H323</f>
        <v>0</v>
      </c>
      <c r="S323" s="172">
        <v>0</v>
      </c>
      <c r="T323" s="173">
        <f>S323*H323</f>
        <v>0</v>
      </c>
      <c r="AR323" s="24" t="s">
        <v>160</v>
      </c>
      <c r="AT323" s="24" t="s">
        <v>156</v>
      </c>
      <c r="AU323" s="24" t="s">
        <v>88</v>
      </c>
      <c r="AY323" s="24" t="s">
        <v>161</v>
      </c>
      <c r="BE323" s="174">
        <f>IF(N323="základní",J323,0)</f>
        <v>0</v>
      </c>
      <c r="BF323" s="174">
        <f>IF(N323="snížená",J323,0)</f>
        <v>0</v>
      </c>
      <c r="BG323" s="174">
        <f>IF(N323="zákl. přenesená",J323,0)</f>
        <v>0</v>
      </c>
      <c r="BH323" s="174">
        <f>IF(N323="sníž. přenesená",J323,0)</f>
        <v>0</v>
      </c>
      <c r="BI323" s="174">
        <f>IF(N323="nulová",J323,0)</f>
        <v>0</v>
      </c>
      <c r="BJ323" s="24" t="s">
        <v>85</v>
      </c>
      <c r="BK323" s="174">
        <f>ROUND(I323*H323,2)</f>
        <v>0</v>
      </c>
      <c r="BL323" s="24" t="s">
        <v>160</v>
      </c>
      <c r="BM323" s="24" t="s">
        <v>704</v>
      </c>
    </row>
    <row r="324" spans="2:65" s="1" customFormat="1" ht="24">
      <c r="B324" s="42"/>
      <c r="C324" s="64"/>
      <c r="D324" s="175" t="s">
        <v>163</v>
      </c>
      <c r="E324" s="64"/>
      <c r="F324" s="176" t="s">
        <v>705</v>
      </c>
      <c r="G324" s="64"/>
      <c r="H324" s="64"/>
      <c r="I324" s="150"/>
      <c r="J324" s="64"/>
      <c r="K324" s="64"/>
      <c r="L324" s="62"/>
      <c r="M324" s="210"/>
      <c r="N324" s="43"/>
      <c r="O324" s="43"/>
      <c r="P324" s="43"/>
      <c r="Q324" s="43"/>
      <c r="R324" s="43"/>
      <c r="S324" s="43"/>
      <c r="T324" s="79"/>
      <c r="AT324" s="24" t="s">
        <v>163</v>
      </c>
      <c r="AU324" s="24" t="s">
        <v>88</v>
      </c>
    </row>
    <row r="325" spans="2:65" s="13" customFormat="1" ht="24">
      <c r="B325" s="234"/>
      <c r="C325" s="235"/>
      <c r="D325" s="175" t="s">
        <v>185</v>
      </c>
      <c r="E325" s="236" t="s">
        <v>32</v>
      </c>
      <c r="F325" s="237" t="s">
        <v>706</v>
      </c>
      <c r="G325" s="235"/>
      <c r="H325" s="236" t="s">
        <v>32</v>
      </c>
      <c r="I325" s="238"/>
      <c r="J325" s="235"/>
      <c r="K325" s="235"/>
      <c r="L325" s="239"/>
      <c r="M325" s="240"/>
      <c r="N325" s="241"/>
      <c r="O325" s="241"/>
      <c r="P325" s="241"/>
      <c r="Q325" s="241"/>
      <c r="R325" s="241"/>
      <c r="S325" s="241"/>
      <c r="T325" s="242"/>
      <c r="AT325" s="243" t="s">
        <v>185</v>
      </c>
      <c r="AU325" s="243" t="s">
        <v>88</v>
      </c>
      <c r="AV325" s="13" t="s">
        <v>85</v>
      </c>
      <c r="AW325" s="13" t="s">
        <v>41</v>
      </c>
      <c r="AX325" s="13" t="s">
        <v>77</v>
      </c>
      <c r="AY325" s="243" t="s">
        <v>161</v>
      </c>
    </row>
    <row r="326" spans="2:65" s="11" customFormat="1" ht="12">
      <c r="B326" s="211"/>
      <c r="C326" s="212"/>
      <c r="D326" s="175" t="s">
        <v>185</v>
      </c>
      <c r="E326" s="213" t="s">
        <v>32</v>
      </c>
      <c r="F326" s="214" t="s">
        <v>707</v>
      </c>
      <c r="G326" s="212"/>
      <c r="H326" s="215">
        <v>11.288</v>
      </c>
      <c r="I326" s="216"/>
      <c r="J326" s="212"/>
      <c r="K326" s="212"/>
      <c r="L326" s="217"/>
      <c r="M326" s="218"/>
      <c r="N326" s="219"/>
      <c r="O326" s="219"/>
      <c r="P326" s="219"/>
      <c r="Q326" s="219"/>
      <c r="R326" s="219"/>
      <c r="S326" s="219"/>
      <c r="T326" s="220"/>
      <c r="AT326" s="221" t="s">
        <v>185</v>
      </c>
      <c r="AU326" s="221" t="s">
        <v>88</v>
      </c>
      <c r="AV326" s="11" t="s">
        <v>88</v>
      </c>
      <c r="AW326" s="11" t="s">
        <v>41</v>
      </c>
      <c r="AX326" s="11" t="s">
        <v>85</v>
      </c>
      <c r="AY326" s="221" t="s">
        <v>161</v>
      </c>
    </row>
    <row r="327" spans="2:65" s="1" customFormat="1" ht="16.5" customHeight="1">
      <c r="B327" s="42"/>
      <c r="C327" s="163" t="s">
        <v>708</v>
      </c>
      <c r="D327" s="163" t="s">
        <v>156</v>
      </c>
      <c r="E327" s="164" t="s">
        <v>709</v>
      </c>
      <c r="F327" s="165" t="s">
        <v>710</v>
      </c>
      <c r="G327" s="166" t="s">
        <v>248</v>
      </c>
      <c r="H327" s="167">
        <v>13.14</v>
      </c>
      <c r="I327" s="168"/>
      <c r="J327" s="169">
        <f>ROUND(I327*H327,2)</f>
        <v>0</v>
      </c>
      <c r="K327" s="165" t="s">
        <v>178</v>
      </c>
      <c r="L327" s="62"/>
      <c r="M327" s="170" t="s">
        <v>32</v>
      </c>
      <c r="N327" s="171" t="s">
        <v>48</v>
      </c>
      <c r="O327" s="43"/>
      <c r="P327" s="172">
        <f>O327*H327</f>
        <v>0</v>
      </c>
      <c r="Q327" s="172">
        <v>0</v>
      </c>
      <c r="R327" s="172">
        <f>Q327*H327</f>
        <v>0</v>
      </c>
      <c r="S327" s="172">
        <v>0</v>
      </c>
      <c r="T327" s="173">
        <f>S327*H327</f>
        <v>0</v>
      </c>
      <c r="AR327" s="24" t="s">
        <v>160</v>
      </c>
      <c r="AT327" s="24" t="s">
        <v>156</v>
      </c>
      <c r="AU327" s="24" t="s">
        <v>88</v>
      </c>
      <c r="AY327" s="24" t="s">
        <v>161</v>
      </c>
      <c r="BE327" s="174">
        <f>IF(N327="základní",J327,0)</f>
        <v>0</v>
      </c>
      <c r="BF327" s="174">
        <f>IF(N327="snížená",J327,0)</f>
        <v>0</v>
      </c>
      <c r="BG327" s="174">
        <f>IF(N327="zákl. přenesená",J327,0)</f>
        <v>0</v>
      </c>
      <c r="BH327" s="174">
        <f>IF(N327="sníž. přenesená",J327,0)</f>
        <v>0</v>
      </c>
      <c r="BI327" s="174">
        <f>IF(N327="nulová",J327,0)</f>
        <v>0</v>
      </c>
      <c r="BJ327" s="24" t="s">
        <v>85</v>
      </c>
      <c r="BK327" s="174">
        <f>ROUND(I327*H327,2)</f>
        <v>0</v>
      </c>
      <c r="BL327" s="24" t="s">
        <v>160</v>
      </c>
      <c r="BM327" s="24" t="s">
        <v>711</v>
      </c>
    </row>
    <row r="328" spans="2:65" s="1" customFormat="1" ht="24">
      <c r="B328" s="42"/>
      <c r="C328" s="64"/>
      <c r="D328" s="175" t="s">
        <v>163</v>
      </c>
      <c r="E328" s="64"/>
      <c r="F328" s="176" t="s">
        <v>712</v>
      </c>
      <c r="G328" s="64"/>
      <c r="H328" s="64"/>
      <c r="I328" s="150"/>
      <c r="J328" s="64"/>
      <c r="K328" s="64"/>
      <c r="L328" s="62"/>
      <c r="M328" s="210"/>
      <c r="N328" s="43"/>
      <c r="O328" s="43"/>
      <c r="P328" s="43"/>
      <c r="Q328" s="43"/>
      <c r="R328" s="43"/>
      <c r="S328" s="43"/>
      <c r="T328" s="79"/>
      <c r="AT328" s="24" t="s">
        <v>163</v>
      </c>
      <c r="AU328" s="24" t="s">
        <v>88</v>
      </c>
    </row>
    <row r="329" spans="2:65" s="13" customFormat="1" ht="12">
      <c r="B329" s="234"/>
      <c r="C329" s="235"/>
      <c r="D329" s="175" t="s">
        <v>185</v>
      </c>
      <c r="E329" s="236" t="s">
        <v>32</v>
      </c>
      <c r="F329" s="237" t="s">
        <v>600</v>
      </c>
      <c r="G329" s="235"/>
      <c r="H329" s="236" t="s">
        <v>32</v>
      </c>
      <c r="I329" s="238"/>
      <c r="J329" s="235"/>
      <c r="K329" s="235"/>
      <c r="L329" s="239"/>
      <c r="M329" s="240"/>
      <c r="N329" s="241"/>
      <c r="O329" s="241"/>
      <c r="P329" s="241"/>
      <c r="Q329" s="241"/>
      <c r="R329" s="241"/>
      <c r="S329" s="241"/>
      <c r="T329" s="242"/>
      <c r="AT329" s="243" t="s">
        <v>185</v>
      </c>
      <c r="AU329" s="243" t="s">
        <v>88</v>
      </c>
      <c r="AV329" s="13" t="s">
        <v>85</v>
      </c>
      <c r="AW329" s="13" t="s">
        <v>41</v>
      </c>
      <c r="AX329" s="13" t="s">
        <v>77</v>
      </c>
      <c r="AY329" s="243" t="s">
        <v>161</v>
      </c>
    </row>
    <row r="330" spans="2:65" s="11" customFormat="1" ht="12">
      <c r="B330" s="211"/>
      <c r="C330" s="212"/>
      <c r="D330" s="175" t="s">
        <v>185</v>
      </c>
      <c r="E330" s="213" t="s">
        <v>32</v>
      </c>
      <c r="F330" s="214" t="s">
        <v>713</v>
      </c>
      <c r="G330" s="212"/>
      <c r="H330" s="215">
        <v>3.16</v>
      </c>
      <c r="I330" s="216"/>
      <c r="J330" s="212"/>
      <c r="K330" s="212"/>
      <c r="L330" s="217"/>
      <c r="M330" s="218"/>
      <c r="N330" s="219"/>
      <c r="O330" s="219"/>
      <c r="P330" s="219"/>
      <c r="Q330" s="219"/>
      <c r="R330" s="219"/>
      <c r="S330" s="219"/>
      <c r="T330" s="220"/>
      <c r="AT330" s="221" t="s">
        <v>185</v>
      </c>
      <c r="AU330" s="221" t="s">
        <v>88</v>
      </c>
      <c r="AV330" s="11" t="s">
        <v>88</v>
      </c>
      <c r="AW330" s="11" t="s">
        <v>41</v>
      </c>
      <c r="AX330" s="11" t="s">
        <v>77</v>
      </c>
      <c r="AY330" s="221" t="s">
        <v>161</v>
      </c>
    </row>
    <row r="331" spans="2:65" s="11" customFormat="1" ht="12">
      <c r="B331" s="211"/>
      <c r="C331" s="212"/>
      <c r="D331" s="175" t="s">
        <v>185</v>
      </c>
      <c r="E331" s="213" t="s">
        <v>32</v>
      </c>
      <c r="F331" s="214" t="s">
        <v>714</v>
      </c>
      <c r="G331" s="212"/>
      <c r="H331" s="215">
        <v>2.3740000000000001</v>
      </c>
      <c r="I331" s="216"/>
      <c r="J331" s="212"/>
      <c r="K331" s="212"/>
      <c r="L331" s="217"/>
      <c r="M331" s="218"/>
      <c r="N331" s="219"/>
      <c r="O331" s="219"/>
      <c r="P331" s="219"/>
      <c r="Q331" s="219"/>
      <c r="R331" s="219"/>
      <c r="S331" s="219"/>
      <c r="T331" s="220"/>
      <c r="AT331" s="221" t="s">
        <v>185</v>
      </c>
      <c r="AU331" s="221" t="s">
        <v>88</v>
      </c>
      <c r="AV331" s="11" t="s">
        <v>88</v>
      </c>
      <c r="AW331" s="11" t="s">
        <v>41</v>
      </c>
      <c r="AX331" s="11" t="s">
        <v>77</v>
      </c>
      <c r="AY331" s="221" t="s">
        <v>161</v>
      </c>
    </row>
    <row r="332" spans="2:65" s="11" customFormat="1" ht="12">
      <c r="B332" s="211"/>
      <c r="C332" s="212"/>
      <c r="D332" s="175" t="s">
        <v>185</v>
      </c>
      <c r="E332" s="213" t="s">
        <v>32</v>
      </c>
      <c r="F332" s="214" t="s">
        <v>715</v>
      </c>
      <c r="G332" s="212"/>
      <c r="H332" s="215">
        <v>0.224</v>
      </c>
      <c r="I332" s="216"/>
      <c r="J332" s="212"/>
      <c r="K332" s="212"/>
      <c r="L332" s="217"/>
      <c r="M332" s="218"/>
      <c r="N332" s="219"/>
      <c r="O332" s="219"/>
      <c r="P332" s="219"/>
      <c r="Q332" s="219"/>
      <c r="R332" s="219"/>
      <c r="S332" s="219"/>
      <c r="T332" s="220"/>
      <c r="AT332" s="221" t="s">
        <v>185</v>
      </c>
      <c r="AU332" s="221" t="s">
        <v>88</v>
      </c>
      <c r="AV332" s="11" t="s">
        <v>88</v>
      </c>
      <c r="AW332" s="11" t="s">
        <v>41</v>
      </c>
      <c r="AX332" s="11" t="s">
        <v>77</v>
      </c>
      <c r="AY332" s="221" t="s">
        <v>161</v>
      </c>
    </row>
    <row r="333" spans="2:65" s="11" customFormat="1" ht="12">
      <c r="B333" s="211"/>
      <c r="C333" s="212"/>
      <c r="D333" s="175" t="s">
        <v>185</v>
      </c>
      <c r="E333" s="213" t="s">
        <v>32</v>
      </c>
      <c r="F333" s="214" t="s">
        <v>716</v>
      </c>
      <c r="G333" s="212"/>
      <c r="H333" s="215">
        <v>5.2</v>
      </c>
      <c r="I333" s="216"/>
      <c r="J333" s="212"/>
      <c r="K333" s="212"/>
      <c r="L333" s="217"/>
      <c r="M333" s="218"/>
      <c r="N333" s="219"/>
      <c r="O333" s="219"/>
      <c r="P333" s="219"/>
      <c r="Q333" s="219"/>
      <c r="R333" s="219"/>
      <c r="S333" s="219"/>
      <c r="T333" s="220"/>
      <c r="AT333" s="221" t="s">
        <v>185</v>
      </c>
      <c r="AU333" s="221" t="s">
        <v>88</v>
      </c>
      <c r="AV333" s="11" t="s">
        <v>88</v>
      </c>
      <c r="AW333" s="11" t="s">
        <v>41</v>
      </c>
      <c r="AX333" s="11" t="s">
        <v>77</v>
      </c>
      <c r="AY333" s="221" t="s">
        <v>161</v>
      </c>
    </row>
    <row r="334" spans="2:65" s="11" customFormat="1" ht="12">
      <c r="B334" s="211"/>
      <c r="C334" s="212"/>
      <c r="D334" s="175" t="s">
        <v>185</v>
      </c>
      <c r="E334" s="213" t="s">
        <v>32</v>
      </c>
      <c r="F334" s="214" t="s">
        <v>717</v>
      </c>
      <c r="G334" s="212"/>
      <c r="H334" s="215">
        <v>0.46200000000000002</v>
      </c>
      <c r="I334" s="216"/>
      <c r="J334" s="212"/>
      <c r="K334" s="212"/>
      <c r="L334" s="217"/>
      <c r="M334" s="218"/>
      <c r="N334" s="219"/>
      <c r="O334" s="219"/>
      <c r="P334" s="219"/>
      <c r="Q334" s="219"/>
      <c r="R334" s="219"/>
      <c r="S334" s="219"/>
      <c r="T334" s="220"/>
      <c r="AT334" s="221" t="s">
        <v>185</v>
      </c>
      <c r="AU334" s="221" t="s">
        <v>88</v>
      </c>
      <c r="AV334" s="11" t="s">
        <v>88</v>
      </c>
      <c r="AW334" s="11" t="s">
        <v>41</v>
      </c>
      <c r="AX334" s="11" t="s">
        <v>77</v>
      </c>
      <c r="AY334" s="221" t="s">
        <v>161</v>
      </c>
    </row>
    <row r="335" spans="2:65" s="11" customFormat="1" ht="12">
      <c r="B335" s="211"/>
      <c r="C335" s="212"/>
      <c r="D335" s="175" t="s">
        <v>185</v>
      </c>
      <c r="E335" s="213" t="s">
        <v>32</v>
      </c>
      <c r="F335" s="214" t="s">
        <v>718</v>
      </c>
      <c r="G335" s="212"/>
      <c r="H335" s="215">
        <v>1.72</v>
      </c>
      <c r="I335" s="216"/>
      <c r="J335" s="212"/>
      <c r="K335" s="212"/>
      <c r="L335" s="217"/>
      <c r="M335" s="218"/>
      <c r="N335" s="219"/>
      <c r="O335" s="219"/>
      <c r="P335" s="219"/>
      <c r="Q335" s="219"/>
      <c r="R335" s="219"/>
      <c r="S335" s="219"/>
      <c r="T335" s="220"/>
      <c r="AT335" s="221" t="s">
        <v>185</v>
      </c>
      <c r="AU335" s="221" t="s">
        <v>88</v>
      </c>
      <c r="AV335" s="11" t="s">
        <v>88</v>
      </c>
      <c r="AW335" s="11" t="s">
        <v>41</v>
      </c>
      <c r="AX335" s="11" t="s">
        <v>77</v>
      </c>
      <c r="AY335" s="221" t="s">
        <v>161</v>
      </c>
    </row>
    <row r="336" spans="2:65" s="12" customFormat="1" ht="12">
      <c r="B336" s="222"/>
      <c r="C336" s="223"/>
      <c r="D336" s="175" t="s">
        <v>185</v>
      </c>
      <c r="E336" s="224" t="s">
        <v>32</v>
      </c>
      <c r="F336" s="225" t="s">
        <v>192</v>
      </c>
      <c r="G336" s="223"/>
      <c r="H336" s="226">
        <v>13.14</v>
      </c>
      <c r="I336" s="227"/>
      <c r="J336" s="223"/>
      <c r="K336" s="223"/>
      <c r="L336" s="228"/>
      <c r="M336" s="229"/>
      <c r="N336" s="230"/>
      <c r="O336" s="230"/>
      <c r="P336" s="230"/>
      <c r="Q336" s="230"/>
      <c r="R336" s="230"/>
      <c r="S336" s="230"/>
      <c r="T336" s="231"/>
      <c r="AT336" s="232" t="s">
        <v>185</v>
      </c>
      <c r="AU336" s="232" t="s">
        <v>88</v>
      </c>
      <c r="AV336" s="12" t="s">
        <v>160</v>
      </c>
      <c r="AW336" s="12" t="s">
        <v>41</v>
      </c>
      <c r="AX336" s="12" t="s">
        <v>85</v>
      </c>
      <c r="AY336" s="232" t="s">
        <v>161</v>
      </c>
    </row>
    <row r="337" spans="2:65" s="1" customFormat="1" ht="25.5" customHeight="1">
      <c r="B337" s="42"/>
      <c r="C337" s="163" t="s">
        <v>719</v>
      </c>
      <c r="D337" s="163" t="s">
        <v>156</v>
      </c>
      <c r="E337" s="164" t="s">
        <v>720</v>
      </c>
      <c r="F337" s="165" t="s">
        <v>721</v>
      </c>
      <c r="G337" s="166" t="s">
        <v>237</v>
      </c>
      <c r="H337" s="167">
        <v>59.491999999999997</v>
      </c>
      <c r="I337" s="168"/>
      <c r="J337" s="169">
        <f>ROUND(I337*H337,2)</f>
        <v>0</v>
      </c>
      <c r="K337" s="165" t="s">
        <v>178</v>
      </c>
      <c r="L337" s="62"/>
      <c r="M337" s="170" t="s">
        <v>32</v>
      </c>
      <c r="N337" s="171" t="s">
        <v>48</v>
      </c>
      <c r="O337" s="43"/>
      <c r="P337" s="172">
        <f>O337*H337</f>
        <v>0</v>
      </c>
      <c r="Q337" s="172">
        <v>1.82E-3</v>
      </c>
      <c r="R337" s="172">
        <f>Q337*H337</f>
        <v>0.10827544</v>
      </c>
      <c r="S337" s="172">
        <v>0</v>
      </c>
      <c r="T337" s="173">
        <f>S337*H337</f>
        <v>0</v>
      </c>
      <c r="AR337" s="24" t="s">
        <v>160</v>
      </c>
      <c r="AT337" s="24" t="s">
        <v>156</v>
      </c>
      <c r="AU337" s="24" t="s">
        <v>88</v>
      </c>
      <c r="AY337" s="24" t="s">
        <v>161</v>
      </c>
      <c r="BE337" s="174">
        <f>IF(N337="základní",J337,0)</f>
        <v>0</v>
      </c>
      <c r="BF337" s="174">
        <f>IF(N337="snížená",J337,0)</f>
        <v>0</v>
      </c>
      <c r="BG337" s="174">
        <f>IF(N337="zákl. přenesená",J337,0)</f>
        <v>0</v>
      </c>
      <c r="BH337" s="174">
        <f>IF(N337="sníž. přenesená",J337,0)</f>
        <v>0</v>
      </c>
      <c r="BI337" s="174">
        <f>IF(N337="nulová",J337,0)</f>
        <v>0</v>
      </c>
      <c r="BJ337" s="24" t="s">
        <v>85</v>
      </c>
      <c r="BK337" s="174">
        <f>ROUND(I337*H337,2)</f>
        <v>0</v>
      </c>
      <c r="BL337" s="24" t="s">
        <v>160</v>
      </c>
      <c r="BM337" s="24" t="s">
        <v>722</v>
      </c>
    </row>
    <row r="338" spans="2:65" s="1" customFormat="1" ht="24">
      <c r="B338" s="42"/>
      <c r="C338" s="64"/>
      <c r="D338" s="175" t="s">
        <v>163</v>
      </c>
      <c r="E338" s="64"/>
      <c r="F338" s="176" t="s">
        <v>723</v>
      </c>
      <c r="G338" s="64"/>
      <c r="H338" s="64"/>
      <c r="I338" s="150"/>
      <c r="J338" s="64"/>
      <c r="K338" s="64"/>
      <c r="L338" s="62"/>
      <c r="M338" s="210"/>
      <c r="N338" s="43"/>
      <c r="O338" s="43"/>
      <c r="P338" s="43"/>
      <c r="Q338" s="43"/>
      <c r="R338" s="43"/>
      <c r="S338" s="43"/>
      <c r="T338" s="79"/>
      <c r="AT338" s="24" t="s">
        <v>163</v>
      </c>
      <c r="AU338" s="24" t="s">
        <v>88</v>
      </c>
    </row>
    <row r="339" spans="2:65" s="13" customFormat="1" ht="12">
      <c r="B339" s="234"/>
      <c r="C339" s="235"/>
      <c r="D339" s="175" t="s">
        <v>185</v>
      </c>
      <c r="E339" s="236" t="s">
        <v>32</v>
      </c>
      <c r="F339" s="237" t="s">
        <v>600</v>
      </c>
      <c r="G339" s="235"/>
      <c r="H339" s="236" t="s">
        <v>32</v>
      </c>
      <c r="I339" s="238"/>
      <c r="J339" s="235"/>
      <c r="K339" s="235"/>
      <c r="L339" s="239"/>
      <c r="M339" s="240"/>
      <c r="N339" s="241"/>
      <c r="O339" s="241"/>
      <c r="P339" s="241"/>
      <c r="Q339" s="241"/>
      <c r="R339" s="241"/>
      <c r="S339" s="241"/>
      <c r="T339" s="242"/>
      <c r="AT339" s="243" t="s">
        <v>185</v>
      </c>
      <c r="AU339" s="243" t="s">
        <v>88</v>
      </c>
      <c r="AV339" s="13" t="s">
        <v>85</v>
      </c>
      <c r="AW339" s="13" t="s">
        <v>41</v>
      </c>
      <c r="AX339" s="13" t="s">
        <v>77</v>
      </c>
      <c r="AY339" s="243" t="s">
        <v>161</v>
      </c>
    </row>
    <row r="340" spans="2:65" s="11" customFormat="1" ht="12">
      <c r="B340" s="211"/>
      <c r="C340" s="212"/>
      <c r="D340" s="175" t="s">
        <v>185</v>
      </c>
      <c r="E340" s="213" t="s">
        <v>32</v>
      </c>
      <c r="F340" s="214" t="s">
        <v>724</v>
      </c>
      <c r="G340" s="212"/>
      <c r="H340" s="215">
        <v>56.771999999999998</v>
      </c>
      <c r="I340" s="216"/>
      <c r="J340" s="212"/>
      <c r="K340" s="212"/>
      <c r="L340" s="217"/>
      <c r="M340" s="218"/>
      <c r="N340" s="219"/>
      <c r="O340" s="219"/>
      <c r="P340" s="219"/>
      <c r="Q340" s="219"/>
      <c r="R340" s="219"/>
      <c r="S340" s="219"/>
      <c r="T340" s="220"/>
      <c r="AT340" s="221" t="s">
        <v>185</v>
      </c>
      <c r="AU340" s="221" t="s">
        <v>88</v>
      </c>
      <c r="AV340" s="11" t="s">
        <v>88</v>
      </c>
      <c r="AW340" s="11" t="s">
        <v>41</v>
      </c>
      <c r="AX340" s="11" t="s">
        <v>77</v>
      </c>
      <c r="AY340" s="221" t="s">
        <v>161</v>
      </c>
    </row>
    <row r="341" spans="2:65" s="11" customFormat="1" ht="12">
      <c r="B341" s="211"/>
      <c r="C341" s="212"/>
      <c r="D341" s="175" t="s">
        <v>185</v>
      </c>
      <c r="E341" s="213" t="s">
        <v>32</v>
      </c>
      <c r="F341" s="214" t="s">
        <v>725</v>
      </c>
      <c r="G341" s="212"/>
      <c r="H341" s="215">
        <v>2.72</v>
      </c>
      <c r="I341" s="216"/>
      <c r="J341" s="212"/>
      <c r="K341" s="212"/>
      <c r="L341" s="217"/>
      <c r="M341" s="218"/>
      <c r="N341" s="219"/>
      <c r="O341" s="219"/>
      <c r="P341" s="219"/>
      <c r="Q341" s="219"/>
      <c r="R341" s="219"/>
      <c r="S341" s="219"/>
      <c r="T341" s="220"/>
      <c r="AT341" s="221" t="s">
        <v>185</v>
      </c>
      <c r="AU341" s="221" t="s">
        <v>88</v>
      </c>
      <c r="AV341" s="11" t="s">
        <v>88</v>
      </c>
      <c r="AW341" s="11" t="s">
        <v>41</v>
      </c>
      <c r="AX341" s="11" t="s">
        <v>77</v>
      </c>
      <c r="AY341" s="221" t="s">
        <v>161</v>
      </c>
    </row>
    <row r="342" spans="2:65" s="12" customFormat="1" ht="12">
      <c r="B342" s="222"/>
      <c r="C342" s="223"/>
      <c r="D342" s="175" t="s">
        <v>185</v>
      </c>
      <c r="E342" s="224" t="s">
        <v>32</v>
      </c>
      <c r="F342" s="225" t="s">
        <v>192</v>
      </c>
      <c r="G342" s="223"/>
      <c r="H342" s="226">
        <v>59.491999999999997</v>
      </c>
      <c r="I342" s="227"/>
      <c r="J342" s="223"/>
      <c r="K342" s="223"/>
      <c r="L342" s="228"/>
      <c r="M342" s="229"/>
      <c r="N342" s="230"/>
      <c r="O342" s="230"/>
      <c r="P342" s="230"/>
      <c r="Q342" s="230"/>
      <c r="R342" s="230"/>
      <c r="S342" s="230"/>
      <c r="T342" s="231"/>
      <c r="AT342" s="232" t="s">
        <v>185</v>
      </c>
      <c r="AU342" s="232" t="s">
        <v>88</v>
      </c>
      <c r="AV342" s="12" t="s">
        <v>160</v>
      </c>
      <c r="AW342" s="12" t="s">
        <v>41</v>
      </c>
      <c r="AX342" s="12" t="s">
        <v>85</v>
      </c>
      <c r="AY342" s="232" t="s">
        <v>161</v>
      </c>
    </row>
    <row r="343" spans="2:65" s="1" customFormat="1" ht="16.5" customHeight="1">
      <c r="B343" s="42"/>
      <c r="C343" s="163" t="s">
        <v>726</v>
      </c>
      <c r="D343" s="163" t="s">
        <v>156</v>
      </c>
      <c r="E343" s="164" t="s">
        <v>727</v>
      </c>
      <c r="F343" s="165" t="s">
        <v>728</v>
      </c>
      <c r="G343" s="166" t="s">
        <v>237</v>
      </c>
      <c r="H343" s="167">
        <v>59.491999999999997</v>
      </c>
      <c r="I343" s="168"/>
      <c r="J343" s="169">
        <f>ROUND(I343*H343,2)</f>
        <v>0</v>
      </c>
      <c r="K343" s="165" t="s">
        <v>178</v>
      </c>
      <c r="L343" s="62"/>
      <c r="M343" s="170" t="s">
        <v>32</v>
      </c>
      <c r="N343" s="171" t="s">
        <v>48</v>
      </c>
      <c r="O343" s="43"/>
      <c r="P343" s="172">
        <f>O343*H343</f>
        <v>0</v>
      </c>
      <c r="Q343" s="172">
        <v>4.0000000000000003E-5</v>
      </c>
      <c r="R343" s="172">
        <f>Q343*H343</f>
        <v>2.3796799999999999E-3</v>
      </c>
      <c r="S343" s="172">
        <v>0</v>
      </c>
      <c r="T343" s="173">
        <f>S343*H343</f>
        <v>0</v>
      </c>
      <c r="AR343" s="24" t="s">
        <v>160</v>
      </c>
      <c r="AT343" s="24" t="s">
        <v>156</v>
      </c>
      <c r="AU343" s="24" t="s">
        <v>88</v>
      </c>
      <c r="AY343" s="24" t="s">
        <v>161</v>
      </c>
      <c r="BE343" s="174">
        <f>IF(N343="základní",J343,0)</f>
        <v>0</v>
      </c>
      <c r="BF343" s="174">
        <f>IF(N343="snížená",J343,0)</f>
        <v>0</v>
      </c>
      <c r="BG343" s="174">
        <f>IF(N343="zákl. přenesená",J343,0)</f>
        <v>0</v>
      </c>
      <c r="BH343" s="174">
        <f>IF(N343="sníž. přenesená",J343,0)</f>
        <v>0</v>
      </c>
      <c r="BI343" s="174">
        <f>IF(N343="nulová",J343,0)</f>
        <v>0</v>
      </c>
      <c r="BJ343" s="24" t="s">
        <v>85</v>
      </c>
      <c r="BK343" s="174">
        <f>ROUND(I343*H343,2)</f>
        <v>0</v>
      </c>
      <c r="BL343" s="24" t="s">
        <v>160</v>
      </c>
      <c r="BM343" s="24" t="s">
        <v>729</v>
      </c>
    </row>
    <row r="344" spans="2:65" s="11" customFormat="1" ht="12">
      <c r="B344" s="211"/>
      <c r="C344" s="212"/>
      <c r="D344" s="175" t="s">
        <v>185</v>
      </c>
      <c r="E344" s="213" t="s">
        <v>32</v>
      </c>
      <c r="F344" s="214" t="s">
        <v>730</v>
      </c>
      <c r="G344" s="212"/>
      <c r="H344" s="215">
        <v>59.491999999999997</v>
      </c>
      <c r="I344" s="216"/>
      <c r="J344" s="212"/>
      <c r="K344" s="212"/>
      <c r="L344" s="217"/>
      <c r="M344" s="218"/>
      <c r="N344" s="219"/>
      <c r="O344" s="219"/>
      <c r="P344" s="219"/>
      <c r="Q344" s="219"/>
      <c r="R344" s="219"/>
      <c r="S344" s="219"/>
      <c r="T344" s="220"/>
      <c r="AT344" s="221" t="s">
        <v>185</v>
      </c>
      <c r="AU344" s="221" t="s">
        <v>88</v>
      </c>
      <c r="AV344" s="11" t="s">
        <v>88</v>
      </c>
      <c r="AW344" s="11" t="s">
        <v>41</v>
      </c>
      <c r="AX344" s="11" t="s">
        <v>85</v>
      </c>
      <c r="AY344" s="221" t="s">
        <v>161</v>
      </c>
    </row>
    <row r="345" spans="2:65" s="1" customFormat="1" ht="25.5" customHeight="1">
      <c r="B345" s="42"/>
      <c r="C345" s="163" t="s">
        <v>731</v>
      </c>
      <c r="D345" s="163" t="s">
        <v>156</v>
      </c>
      <c r="E345" s="164" t="s">
        <v>732</v>
      </c>
      <c r="F345" s="165" t="s">
        <v>733</v>
      </c>
      <c r="G345" s="166" t="s">
        <v>237</v>
      </c>
      <c r="H345" s="167">
        <v>70.772000000000006</v>
      </c>
      <c r="I345" s="168"/>
      <c r="J345" s="169">
        <f>ROUND(I345*H345,2)</f>
        <v>0</v>
      </c>
      <c r="K345" s="165" t="s">
        <v>178</v>
      </c>
      <c r="L345" s="62"/>
      <c r="M345" s="170" t="s">
        <v>32</v>
      </c>
      <c r="N345" s="171" t="s">
        <v>48</v>
      </c>
      <c r="O345" s="43"/>
      <c r="P345" s="172">
        <f>O345*H345</f>
        <v>0</v>
      </c>
      <c r="Q345" s="172">
        <v>1.32E-3</v>
      </c>
      <c r="R345" s="172">
        <f>Q345*H345</f>
        <v>9.3419040000000009E-2</v>
      </c>
      <c r="S345" s="172">
        <v>0</v>
      </c>
      <c r="T345" s="173">
        <f>S345*H345</f>
        <v>0</v>
      </c>
      <c r="AR345" s="24" t="s">
        <v>160</v>
      </c>
      <c r="AT345" s="24" t="s">
        <v>156</v>
      </c>
      <c r="AU345" s="24" t="s">
        <v>88</v>
      </c>
      <c r="AY345" s="24" t="s">
        <v>161</v>
      </c>
      <c r="BE345" s="174">
        <f>IF(N345="základní",J345,0)</f>
        <v>0</v>
      </c>
      <c r="BF345" s="174">
        <f>IF(N345="snížená",J345,0)</f>
        <v>0</v>
      </c>
      <c r="BG345" s="174">
        <f>IF(N345="zákl. přenesená",J345,0)</f>
        <v>0</v>
      </c>
      <c r="BH345" s="174">
        <f>IF(N345="sníž. přenesená",J345,0)</f>
        <v>0</v>
      </c>
      <c r="BI345" s="174">
        <f>IF(N345="nulová",J345,0)</f>
        <v>0</v>
      </c>
      <c r="BJ345" s="24" t="s">
        <v>85</v>
      </c>
      <c r="BK345" s="174">
        <f>ROUND(I345*H345,2)</f>
        <v>0</v>
      </c>
      <c r="BL345" s="24" t="s">
        <v>160</v>
      </c>
      <c r="BM345" s="24" t="s">
        <v>734</v>
      </c>
    </row>
    <row r="346" spans="2:65" s="13" customFormat="1" ht="12">
      <c r="B346" s="234"/>
      <c r="C346" s="235"/>
      <c r="D346" s="175" t="s">
        <v>185</v>
      </c>
      <c r="E346" s="236" t="s">
        <v>32</v>
      </c>
      <c r="F346" s="237" t="s">
        <v>600</v>
      </c>
      <c r="G346" s="235"/>
      <c r="H346" s="236" t="s">
        <v>32</v>
      </c>
      <c r="I346" s="238"/>
      <c r="J346" s="235"/>
      <c r="K346" s="235"/>
      <c r="L346" s="239"/>
      <c r="M346" s="240"/>
      <c r="N346" s="241"/>
      <c r="O346" s="241"/>
      <c r="P346" s="241"/>
      <c r="Q346" s="241"/>
      <c r="R346" s="241"/>
      <c r="S346" s="241"/>
      <c r="T346" s="242"/>
      <c r="AT346" s="243" t="s">
        <v>185</v>
      </c>
      <c r="AU346" s="243" t="s">
        <v>88</v>
      </c>
      <c r="AV346" s="13" t="s">
        <v>85</v>
      </c>
      <c r="AW346" s="13" t="s">
        <v>41</v>
      </c>
      <c r="AX346" s="13" t="s">
        <v>77</v>
      </c>
      <c r="AY346" s="243" t="s">
        <v>161</v>
      </c>
    </row>
    <row r="347" spans="2:65" s="11" customFormat="1" ht="12">
      <c r="B347" s="211"/>
      <c r="C347" s="212"/>
      <c r="D347" s="175" t="s">
        <v>185</v>
      </c>
      <c r="E347" s="213" t="s">
        <v>32</v>
      </c>
      <c r="F347" s="214" t="s">
        <v>735</v>
      </c>
      <c r="G347" s="212"/>
      <c r="H347" s="215">
        <v>16.52</v>
      </c>
      <c r="I347" s="216"/>
      <c r="J347" s="212"/>
      <c r="K347" s="212"/>
      <c r="L347" s="217"/>
      <c r="M347" s="218"/>
      <c r="N347" s="219"/>
      <c r="O347" s="219"/>
      <c r="P347" s="219"/>
      <c r="Q347" s="219"/>
      <c r="R347" s="219"/>
      <c r="S347" s="219"/>
      <c r="T347" s="220"/>
      <c r="AT347" s="221" t="s">
        <v>185</v>
      </c>
      <c r="AU347" s="221" t="s">
        <v>88</v>
      </c>
      <c r="AV347" s="11" t="s">
        <v>88</v>
      </c>
      <c r="AW347" s="11" t="s">
        <v>41</v>
      </c>
      <c r="AX347" s="11" t="s">
        <v>77</v>
      </c>
      <c r="AY347" s="221" t="s">
        <v>161</v>
      </c>
    </row>
    <row r="348" spans="2:65" s="11" customFormat="1" ht="24">
      <c r="B348" s="211"/>
      <c r="C348" s="212"/>
      <c r="D348" s="175" t="s">
        <v>185</v>
      </c>
      <c r="E348" s="213" t="s">
        <v>32</v>
      </c>
      <c r="F348" s="214" t="s">
        <v>736</v>
      </c>
      <c r="G348" s="212"/>
      <c r="H348" s="215">
        <v>13.992000000000001</v>
      </c>
      <c r="I348" s="216"/>
      <c r="J348" s="212"/>
      <c r="K348" s="212"/>
      <c r="L348" s="217"/>
      <c r="M348" s="218"/>
      <c r="N348" s="219"/>
      <c r="O348" s="219"/>
      <c r="P348" s="219"/>
      <c r="Q348" s="219"/>
      <c r="R348" s="219"/>
      <c r="S348" s="219"/>
      <c r="T348" s="220"/>
      <c r="AT348" s="221" t="s">
        <v>185</v>
      </c>
      <c r="AU348" s="221" t="s">
        <v>88</v>
      </c>
      <c r="AV348" s="11" t="s">
        <v>88</v>
      </c>
      <c r="AW348" s="11" t="s">
        <v>41</v>
      </c>
      <c r="AX348" s="11" t="s">
        <v>77</v>
      </c>
      <c r="AY348" s="221" t="s">
        <v>161</v>
      </c>
    </row>
    <row r="349" spans="2:65" s="11" customFormat="1" ht="24">
      <c r="B349" s="211"/>
      <c r="C349" s="212"/>
      <c r="D349" s="175" t="s">
        <v>185</v>
      </c>
      <c r="E349" s="213" t="s">
        <v>32</v>
      </c>
      <c r="F349" s="214" t="s">
        <v>737</v>
      </c>
      <c r="G349" s="212"/>
      <c r="H349" s="215">
        <v>30.14</v>
      </c>
      <c r="I349" s="216"/>
      <c r="J349" s="212"/>
      <c r="K349" s="212"/>
      <c r="L349" s="217"/>
      <c r="M349" s="218"/>
      <c r="N349" s="219"/>
      <c r="O349" s="219"/>
      <c r="P349" s="219"/>
      <c r="Q349" s="219"/>
      <c r="R349" s="219"/>
      <c r="S349" s="219"/>
      <c r="T349" s="220"/>
      <c r="AT349" s="221" t="s">
        <v>185</v>
      </c>
      <c r="AU349" s="221" t="s">
        <v>88</v>
      </c>
      <c r="AV349" s="11" t="s">
        <v>88</v>
      </c>
      <c r="AW349" s="11" t="s">
        <v>41</v>
      </c>
      <c r="AX349" s="11" t="s">
        <v>77</v>
      </c>
      <c r="AY349" s="221" t="s">
        <v>161</v>
      </c>
    </row>
    <row r="350" spans="2:65" s="11" customFormat="1" ht="12">
      <c r="B350" s="211"/>
      <c r="C350" s="212"/>
      <c r="D350" s="175" t="s">
        <v>185</v>
      </c>
      <c r="E350" s="213" t="s">
        <v>32</v>
      </c>
      <c r="F350" s="214" t="s">
        <v>738</v>
      </c>
      <c r="G350" s="212"/>
      <c r="H350" s="215">
        <v>10.119999999999999</v>
      </c>
      <c r="I350" s="216"/>
      <c r="J350" s="212"/>
      <c r="K350" s="212"/>
      <c r="L350" s="217"/>
      <c r="M350" s="218"/>
      <c r="N350" s="219"/>
      <c r="O350" s="219"/>
      <c r="P350" s="219"/>
      <c r="Q350" s="219"/>
      <c r="R350" s="219"/>
      <c r="S350" s="219"/>
      <c r="T350" s="220"/>
      <c r="AT350" s="221" t="s">
        <v>185</v>
      </c>
      <c r="AU350" s="221" t="s">
        <v>88</v>
      </c>
      <c r="AV350" s="11" t="s">
        <v>88</v>
      </c>
      <c r="AW350" s="11" t="s">
        <v>41</v>
      </c>
      <c r="AX350" s="11" t="s">
        <v>77</v>
      </c>
      <c r="AY350" s="221" t="s">
        <v>161</v>
      </c>
    </row>
    <row r="351" spans="2:65" s="12" customFormat="1" ht="12">
      <c r="B351" s="222"/>
      <c r="C351" s="223"/>
      <c r="D351" s="175" t="s">
        <v>185</v>
      </c>
      <c r="E351" s="224" t="s">
        <v>32</v>
      </c>
      <c r="F351" s="225" t="s">
        <v>192</v>
      </c>
      <c r="G351" s="223"/>
      <c r="H351" s="226">
        <v>70.772000000000006</v>
      </c>
      <c r="I351" s="227"/>
      <c r="J351" s="223"/>
      <c r="K351" s="223"/>
      <c r="L351" s="228"/>
      <c r="M351" s="229"/>
      <c r="N351" s="230"/>
      <c r="O351" s="230"/>
      <c r="P351" s="230"/>
      <c r="Q351" s="230"/>
      <c r="R351" s="230"/>
      <c r="S351" s="230"/>
      <c r="T351" s="231"/>
      <c r="AT351" s="232" t="s">
        <v>185</v>
      </c>
      <c r="AU351" s="232" t="s">
        <v>88</v>
      </c>
      <c r="AV351" s="12" t="s">
        <v>160</v>
      </c>
      <c r="AW351" s="12" t="s">
        <v>41</v>
      </c>
      <c r="AX351" s="12" t="s">
        <v>85</v>
      </c>
      <c r="AY351" s="232" t="s">
        <v>161</v>
      </c>
    </row>
    <row r="352" spans="2:65" s="1" customFormat="1" ht="25.5" customHeight="1">
      <c r="B352" s="42"/>
      <c r="C352" s="163" t="s">
        <v>739</v>
      </c>
      <c r="D352" s="163" t="s">
        <v>156</v>
      </c>
      <c r="E352" s="164" t="s">
        <v>740</v>
      </c>
      <c r="F352" s="165" t="s">
        <v>741</v>
      </c>
      <c r="G352" s="166" t="s">
        <v>237</v>
      </c>
      <c r="H352" s="167">
        <v>70.772000000000006</v>
      </c>
      <c r="I352" s="168"/>
      <c r="J352" s="169">
        <f>ROUND(I352*H352,2)</f>
        <v>0</v>
      </c>
      <c r="K352" s="165" t="s">
        <v>178</v>
      </c>
      <c r="L352" s="62"/>
      <c r="M352" s="170" t="s">
        <v>32</v>
      </c>
      <c r="N352" s="171" t="s">
        <v>48</v>
      </c>
      <c r="O352" s="43"/>
      <c r="P352" s="172">
        <f>O352*H352</f>
        <v>0</v>
      </c>
      <c r="Q352" s="172">
        <v>4.0000000000000003E-5</v>
      </c>
      <c r="R352" s="172">
        <f>Q352*H352</f>
        <v>2.8308800000000005E-3</v>
      </c>
      <c r="S352" s="172">
        <v>0</v>
      </c>
      <c r="T352" s="173">
        <f>S352*H352</f>
        <v>0</v>
      </c>
      <c r="AR352" s="24" t="s">
        <v>160</v>
      </c>
      <c r="AT352" s="24" t="s">
        <v>156</v>
      </c>
      <c r="AU352" s="24" t="s">
        <v>88</v>
      </c>
      <c r="AY352" s="24" t="s">
        <v>161</v>
      </c>
      <c r="BE352" s="174">
        <f>IF(N352="základní",J352,0)</f>
        <v>0</v>
      </c>
      <c r="BF352" s="174">
        <f>IF(N352="snížená",J352,0)</f>
        <v>0</v>
      </c>
      <c r="BG352" s="174">
        <f>IF(N352="zákl. přenesená",J352,0)</f>
        <v>0</v>
      </c>
      <c r="BH352" s="174">
        <f>IF(N352="sníž. přenesená",J352,0)</f>
        <v>0</v>
      </c>
      <c r="BI352" s="174">
        <f>IF(N352="nulová",J352,0)</f>
        <v>0</v>
      </c>
      <c r="BJ352" s="24" t="s">
        <v>85</v>
      </c>
      <c r="BK352" s="174">
        <f>ROUND(I352*H352,2)</f>
        <v>0</v>
      </c>
      <c r="BL352" s="24" t="s">
        <v>160</v>
      </c>
      <c r="BM352" s="24" t="s">
        <v>742</v>
      </c>
    </row>
    <row r="353" spans="2:65" s="11" customFormat="1" ht="12">
      <c r="B353" s="211"/>
      <c r="C353" s="212"/>
      <c r="D353" s="175" t="s">
        <v>185</v>
      </c>
      <c r="E353" s="213" t="s">
        <v>32</v>
      </c>
      <c r="F353" s="214" t="s">
        <v>743</v>
      </c>
      <c r="G353" s="212"/>
      <c r="H353" s="215">
        <v>70.772000000000006</v>
      </c>
      <c r="I353" s="216"/>
      <c r="J353" s="212"/>
      <c r="K353" s="212"/>
      <c r="L353" s="217"/>
      <c r="M353" s="218"/>
      <c r="N353" s="219"/>
      <c r="O353" s="219"/>
      <c r="P353" s="219"/>
      <c r="Q353" s="219"/>
      <c r="R353" s="219"/>
      <c r="S353" s="219"/>
      <c r="T353" s="220"/>
      <c r="AT353" s="221" t="s">
        <v>185</v>
      </c>
      <c r="AU353" s="221" t="s">
        <v>88</v>
      </c>
      <c r="AV353" s="11" t="s">
        <v>88</v>
      </c>
      <c r="AW353" s="11" t="s">
        <v>41</v>
      </c>
      <c r="AX353" s="11" t="s">
        <v>85</v>
      </c>
      <c r="AY353" s="221" t="s">
        <v>161</v>
      </c>
    </row>
    <row r="354" spans="2:65" s="1" customFormat="1" ht="16.5" customHeight="1">
      <c r="B354" s="42"/>
      <c r="C354" s="163" t="s">
        <v>744</v>
      </c>
      <c r="D354" s="163" t="s">
        <v>156</v>
      </c>
      <c r="E354" s="164" t="s">
        <v>745</v>
      </c>
      <c r="F354" s="165" t="s">
        <v>746</v>
      </c>
      <c r="G354" s="166" t="s">
        <v>182</v>
      </c>
      <c r="H354" s="167">
        <v>14</v>
      </c>
      <c r="I354" s="168"/>
      <c r="J354" s="169">
        <f>ROUND(I354*H354,2)</f>
        <v>0</v>
      </c>
      <c r="K354" s="165" t="s">
        <v>178</v>
      </c>
      <c r="L354" s="62"/>
      <c r="M354" s="170" t="s">
        <v>32</v>
      </c>
      <c r="N354" s="171" t="s">
        <v>48</v>
      </c>
      <c r="O354" s="43"/>
      <c r="P354" s="172">
        <f>O354*H354</f>
        <v>0</v>
      </c>
      <c r="Q354" s="172">
        <v>8.3999999999999995E-3</v>
      </c>
      <c r="R354" s="172">
        <f>Q354*H354</f>
        <v>0.1176</v>
      </c>
      <c r="S354" s="172">
        <v>0</v>
      </c>
      <c r="T354" s="173">
        <f>S354*H354</f>
        <v>0</v>
      </c>
      <c r="AR354" s="24" t="s">
        <v>160</v>
      </c>
      <c r="AT354" s="24" t="s">
        <v>156</v>
      </c>
      <c r="AU354" s="24" t="s">
        <v>88</v>
      </c>
      <c r="AY354" s="24" t="s">
        <v>161</v>
      </c>
      <c r="BE354" s="174">
        <f>IF(N354="základní",J354,0)</f>
        <v>0</v>
      </c>
      <c r="BF354" s="174">
        <f>IF(N354="snížená",J354,0)</f>
        <v>0</v>
      </c>
      <c r="BG354" s="174">
        <f>IF(N354="zákl. přenesená",J354,0)</f>
        <v>0</v>
      </c>
      <c r="BH354" s="174">
        <f>IF(N354="sníž. přenesená",J354,0)</f>
        <v>0</v>
      </c>
      <c r="BI354" s="174">
        <f>IF(N354="nulová",J354,0)</f>
        <v>0</v>
      </c>
      <c r="BJ354" s="24" t="s">
        <v>85</v>
      </c>
      <c r="BK354" s="174">
        <f>ROUND(I354*H354,2)</f>
        <v>0</v>
      </c>
      <c r="BL354" s="24" t="s">
        <v>160</v>
      </c>
      <c r="BM354" s="24" t="s">
        <v>747</v>
      </c>
    </row>
    <row r="355" spans="2:65" s="11" customFormat="1" ht="12">
      <c r="B355" s="211"/>
      <c r="C355" s="212"/>
      <c r="D355" s="175" t="s">
        <v>185</v>
      </c>
      <c r="E355" s="213" t="s">
        <v>32</v>
      </c>
      <c r="F355" s="214" t="s">
        <v>748</v>
      </c>
      <c r="G355" s="212"/>
      <c r="H355" s="215">
        <v>8</v>
      </c>
      <c r="I355" s="216"/>
      <c r="J355" s="212"/>
      <c r="K355" s="212"/>
      <c r="L355" s="217"/>
      <c r="M355" s="218"/>
      <c r="N355" s="219"/>
      <c r="O355" s="219"/>
      <c r="P355" s="219"/>
      <c r="Q355" s="219"/>
      <c r="R355" s="219"/>
      <c r="S355" s="219"/>
      <c r="T355" s="220"/>
      <c r="AT355" s="221" t="s">
        <v>185</v>
      </c>
      <c r="AU355" s="221" t="s">
        <v>88</v>
      </c>
      <c r="AV355" s="11" t="s">
        <v>88</v>
      </c>
      <c r="AW355" s="11" t="s">
        <v>41</v>
      </c>
      <c r="AX355" s="11" t="s">
        <v>77</v>
      </c>
      <c r="AY355" s="221" t="s">
        <v>161</v>
      </c>
    </row>
    <row r="356" spans="2:65" s="11" customFormat="1" ht="12">
      <c r="B356" s="211"/>
      <c r="C356" s="212"/>
      <c r="D356" s="175" t="s">
        <v>185</v>
      </c>
      <c r="E356" s="213" t="s">
        <v>32</v>
      </c>
      <c r="F356" s="214" t="s">
        <v>749</v>
      </c>
      <c r="G356" s="212"/>
      <c r="H356" s="215">
        <v>6</v>
      </c>
      <c r="I356" s="216"/>
      <c r="J356" s="212"/>
      <c r="K356" s="212"/>
      <c r="L356" s="217"/>
      <c r="M356" s="218"/>
      <c r="N356" s="219"/>
      <c r="O356" s="219"/>
      <c r="P356" s="219"/>
      <c r="Q356" s="219"/>
      <c r="R356" s="219"/>
      <c r="S356" s="219"/>
      <c r="T356" s="220"/>
      <c r="AT356" s="221" t="s">
        <v>185</v>
      </c>
      <c r="AU356" s="221" t="s">
        <v>88</v>
      </c>
      <c r="AV356" s="11" t="s">
        <v>88</v>
      </c>
      <c r="AW356" s="11" t="s">
        <v>41</v>
      </c>
      <c r="AX356" s="11" t="s">
        <v>77</v>
      </c>
      <c r="AY356" s="221" t="s">
        <v>161</v>
      </c>
    </row>
    <row r="357" spans="2:65" s="12" customFormat="1" ht="12">
      <c r="B357" s="222"/>
      <c r="C357" s="223"/>
      <c r="D357" s="175" t="s">
        <v>185</v>
      </c>
      <c r="E357" s="224" t="s">
        <v>32</v>
      </c>
      <c r="F357" s="225" t="s">
        <v>192</v>
      </c>
      <c r="G357" s="223"/>
      <c r="H357" s="226">
        <v>14</v>
      </c>
      <c r="I357" s="227"/>
      <c r="J357" s="223"/>
      <c r="K357" s="223"/>
      <c r="L357" s="228"/>
      <c r="M357" s="229"/>
      <c r="N357" s="230"/>
      <c r="O357" s="230"/>
      <c r="P357" s="230"/>
      <c r="Q357" s="230"/>
      <c r="R357" s="230"/>
      <c r="S357" s="230"/>
      <c r="T357" s="231"/>
      <c r="AT357" s="232" t="s">
        <v>185</v>
      </c>
      <c r="AU357" s="232" t="s">
        <v>88</v>
      </c>
      <c r="AV357" s="12" t="s">
        <v>160</v>
      </c>
      <c r="AW357" s="12" t="s">
        <v>41</v>
      </c>
      <c r="AX357" s="12" t="s">
        <v>85</v>
      </c>
      <c r="AY357" s="232" t="s">
        <v>161</v>
      </c>
    </row>
    <row r="358" spans="2:65" s="1" customFormat="1" ht="16.5" customHeight="1">
      <c r="B358" s="42"/>
      <c r="C358" s="163" t="s">
        <v>750</v>
      </c>
      <c r="D358" s="163" t="s">
        <v>156</v>
      </c>
      <c r="E358" s="164" t="s">
        <v>751</v>
      </c>
      <c r="F358" s="165" t="s">
        <v>752</v>
      </c>
      <c r="G358" s="166" t="s">
        <v>182</v>
      </c>
      <c r="H358" s="167">
        <v>4</v>
      </c>
      <c r="I358" s="168"/>
      <c r="J358" s="169">
        <f>ROUND(I358*H358,2)</f>
        <v>0</v>
      </c>
      <c r="K358" s="165" t="s">
        <v>178</v>
      </c>
      <c r="L358" s="62"/>
      <c r="M358" s="170" t="s">
        <v>32</v>
      </c>
      <c r="N358" s="171" t="s">
        <v>48</v>
      </c>
      <c r="O358" s="43"/>
      <c r="P358" s="172">
        <f>O358*H358</f>
        <v>0</v>
      </c>
      <c r="Q358" s="172">
        <v>8.3999999999999995E-3</v>
      </c>
      <c r="R358" s="172">
        <f>Q358*H358</f>
        <v>3.3599999999999998E-2</v>
      </c>
      <c r="S358" s="172">
        <v>0</v>
      </c>
      <c r="T358" s="173">
        <f>S358*H358</f>
        <v>0</v>
      </c>
      <c r="AR358" s="24" t="s">
        <v>160</v>
      </c>
      <c r="AT358" s="24" t="s">
        <v>156</v>
      </c>
      <c r="AU358" s="24" t="s">
        <v>88</v>
      </c>
      <c r="AY358" s="24" t="s">
        <v>161</v>
      </c>
      <c r="BE358" s="174">
        <f>IF(N358="základní",J358,0)</f>
        <v>0</v>
      </c>
      <c r="BF358" s="174">
        <f>IF(N358="snížená",J358,0)</f>
        <v>0</v>
      </c>
      <c r="BG358" s="174">
        <f>IF(N358="zákl. přenesená",J358,0)</f>
        <v>0</v>
      </c>
      <c r="BH358" s="174">
        <f>IF(N358="sníž. přenesená",J358,0)</f>
        <v>0</v>
      </c>
      <c r="BI358" s="174">
        <f>IF(N358="nulová",J358,0)</f>
        <v>0</v>
      </c>
      <c r="BJ358" s="24" t="s">
        <v>85</v>
      </c>
      <c r="BK358" s="174">
        <f>ROUND(I358*H358,2)</f>
        <v>0</v>
      </c>
      <c r="BL358" s="24" t="s">
        <v>160</v>
      </c>
      <c r="BM358" s="24" t="s">
        <v>753</v>
      </c>
    </row>
    <row r="359" spans="2:65" s="11" customFormat="1" ht="12">
      <c r="B359" s="211"/>
      <c r="C359" s="212"/>
      <c r="D359" s="175" t="s">
        <v>185</v>
      </c>
      <c r="E359" s="213" t="s">
        <v>32</v>
      </c>
      <c r="F359" s="214" t="s">
        <v>754</v>
      </c>
      <c r="G359" s="212"/>
      <c r="H359" s="215">
        <v>2</v>
      </c>
      <c r="I359" s="216"/>
      <c r="J359" s="212"/>
      <c r="K359" s="212"/>
      <c r="L359" s="217"/>
      <c r="M359" s="218"/>
      <c r="N359" s="219"/>
      <c r="O359" s="219"/>
      <c r="P359" s="219"/>
      <c r="Q359" s="219"/>
      <c r="R359" s="219"/>
      <c r="S359" s="219"/>
      <c r="T359" s="220"/>
      <c r="AT359" s="221" t="s">
        <v>185</v>
      </c>
      <c r="AU359" s="221" t="s">
        <v>88</v>
      </c>
      <c r="AV359" s="11" t="s">
        <v>88</v>
      </c>
      <c r="AW359" s="11" t="s">
        <v>41</v>
      </c>
      <c r="AX359" s="11" t="s">
        <v>77</v>
      </c>
      <c r="AY359" s="221" t="s">
        <v>161</v>
      </c>
    </row>
    <row r="360" spans="2:65" s="11" customFormat="1" ht="12">
      <c r="B360" s="211"/>
      <c r="C360" s="212"/>
      <c r="D360" s="175" t="s">
        <v>185</v>
      </c>
      <c r="E360" s="213" t="s">
        <v>32</v>
      </c>
      <c r="F360" s="214" t="s">
        <v>755</v>
      </c>
      <c r="G360" s="212"/>
      <c r="H360" s="215">
        <v>2</v>
      </c>
      <c r="I360" s="216"/>
      <c r="J360" s="212"/>
      <c r="K360" s="212"/>
      <c r="L360" s="217"/>
      <c r="M360" s="218"/>
      <c r="N360" s="219"/>
      <c r="O360" s="219"/>
      <c r="P360" s="219"/>
      <c r="Q360" s="219"/>
      <c r="R360" s="219"/>
      <c r="S360" s="219"/>
      <c r="T360" s="220"/>
      <c r="AT360" s="221" t="s">
        <v>185</v>
      </c>
      <c r="AU360" s="221" t="s">
        <v>88</v>
      </c>
      <c r="AV360" s="11" t="s">
        <v>88</v>
      </c>
      <c r="AW360" s="11" t="s">
        <v>41</v>
      </c>
      <c r="AX360" s="11" t="s">
        <v>77</v>
      </c>
      <c r="AY360" s="221" t="s">
        <v>161</v>
      </c>
    </row>
    <row r="361" spans="2:65" s="12" customFormat="1" ht="12">
      <c r="B361" s="222"/>
      <c r="C361" s="223"/>
      <c r="D361" s="175" t="s">
        <v>185</v>
      </c>
      <c r="E361" s="224" t="s">
        <v>32</v>
      </c>
      <c r="F361" s="225" t="s">
        <v>192</v>
      </c>
      <c r="G361" s="223"/>
      <c r="H361" s="226">
        <v>4</v>
      </c>
      <c r="I361" s="227"/>
      <c r="J361" s="223"/>
      <c r="K361" s="223"/>
      <c r="L361" s="228"/>
      <c r="M361" s="229"/>
      <c r="N361" s="230"/>
      <c r="O361" s="230"/>
      <c r="P361" s="230"/>
      <c r="Q361" s="230"/>
      <c r="R361" s="230"/>
      <c r="S361" s="230"/>
      <c r="T361" s="231"/>
      <c r="AT361" s="232" t="s">
        <v>185</v>
      </c>
      <c r="AU361" s="232" t="s">
        <v>88</v>
      </c>
      <c r="AV361" s="12" t="s">
        <v>160</v>
      </c>
      <c r="AW361" s="12" t="s">
        <v>41</v>
      </c>
      <c r="AX361" s="12" t="s">
        <v>85</v>
      </c>
      <c r="AY361" s="232" t="s">
        <v>161</v>
      </c>
    </row>
    <row r="362" spans="2:65" s="1" customFormat="1" ht="16.5" customHeight="1">
      <c r="B362" s="42"/>
      <c r="C362" s="163" t="s">
        <v>756</v>
      </c>
      <c r="D362" s="163" t="s">
        <v>156</v>
      </c>
      <c r="E362" s="164" t="s">
        <v>757</v>
      </c>
      <c r="F362" s="165" t="s">
        <v>758</v>
      </c>
      <c r="G362" s="166" t="s">
        <v>182</v>
      </c>
      <c r="H362" s="167">
        <v>2</v>
      </c>
      <c r="I362" s="168"/>
      <c r="J362" s="169">
        <f>ROUND(I362*H362,2)</f>
        <v>0</v>
      </c>
      <c r="K362" s="165" t="s">
        <v>178</v>
      </c>
      <c r="L362" s="62"/>
      <c r="M362" s="170" t="s">
        <v>32</v>
      </c>
      <c r="N362" s="171" t="s">
        <v>48</v>
      </c>
      <c r="O362" s="43"/>
      <c r="P362" s="172">
        <f>O362*H362</f>
        <v>0</v>
      </c>
      <c r="Q362" s="172">
        <v>8.3999999999999995E-3</v>
      </c>
      <c r="R362" s="172">
        <f>Q362*H362</f>
        <v>1.6799999999999999E-2</v>
      </c>
      <c r="S362" s="172">
        <v>0</v>
      </c>
      <c r="T362" s="173">
        <f>S362*H362</f>
        <v>0</v>
      </c>
      <c r="AR362" s="24" t="s">
        <v>160</v>
      </c>
      <c r="AT362" s="24" t="s">
        <v>156</v>
      </c>
      <c r="AU362" s="24" t="s">
        <v>88</v>
      </c>
      <c r="AY362" s="24" t="s">
        <v>161</v>
      </c>
      <c r="BE362" s="174">
        <f>IF(N362="základní",J362,0)</f>
        <v>0</v>
      </c>
      <c r="BF362" s="174">
        <f>IF(N362="snížená",J362,0)</f>
        <v>0</v>
      </c>
      <c r="BG362" s="174">
        <f>IF(N362="zákl. přenesená",J362,0)</f>
        <v>0</v>
      </c>
      <c r="BH362" s="174">
        <f>IF(N362="sníž. přenesená",J362,0)</f>
        <v>0</v>
      </c>
      <c r="BI362" s="174">
        <f>IF(N362="nulová",J362,0)</f>
        <v>0</v>
      </c>
      <c r="BJ362" s="24" t="s">
        <v>85</v>
      </c>
      <c r="BK362" s="174">
        <f>ROUND(I362*H362,2)</f>
        <v>0</v>
      </c>
      <c r="BL362" s="24" t="s">
        <v>160</v>
      </c>
      <c r="BM362" s="24" t="s">
        <v>759</v>
      </c>
    </row>
    <row r="363" spans="2:65" s="11" customFormat="1" ht="12">
      <c r="B363" s="211"/>
      <c r="C363" s="212"/>
      <c r="D363" s="175" t="s">
        <v>185</v>
      </c>
      <c r="E363" s="213" t="s">
        <v>32</v>
      </c>
      <c r="F363" s="214" t="s">
        <v>760</v>
      </c>
      <c r="G363" s="212"/>
      <c r="H363" s="215">
        <v>2</v>
      </c>
      <c r="I363" s="216"/>
      <c r="J363" s="212"/>
      <c r="K363" s="212"/>
      <c r="L363" s="217"/>
      <c r="M363" s="218"/>
      <c r="N363" s="219"/>
      <c r="O363" s="219"/>
      <c r="P363" s="219"/>
      <c r="Q363" s="219"/>
      <c r="R363" s="219"/>
      <c r="S363" s="219"/>
      <c r="T363" s="220"/>
      <c r="AT363" s="221" t="s">
        <v>185</v>
      </c>
      <c r="AU363" s="221" t="s">
        <v>88</v>
      </c>
      <c r="AV363" s="11" t="s">
        <v>88</v>
      </c>
      <c r="AW363" s="11" t="s">
        <v>41</v>
      </c>
      <c r="AX363" s="11" t="s">
        <v>85</v>
      </c>
      <c r="AY363" s="221" t="s">
        <v>161</v>
      </c>
    </row>
    <row r="364" spans="2:65" s="1" customFormat="1" ht="16.5" customHeight="1">
      <c r="B364" s="42"/>
      <c r="C364" s="163" t="s">
        <v>761</v>
      </c>
      <c r="D364" s="163" t="s">
        <v>156</v>
      </c>
      <c r="E364" s="164" t="s">
        <v>762</v>
      </c>
      <c r="F364" s="165" t="s">
        <v>763</v>
      </c>
      <c r="G364" s="166" t="s">
        <v>298</v>
      </c>
      <c r="H364" s="167">
        <v>2.032</v>
      </c>
      <c r="I364" s="168"/>
      <c r="J364" s="169">
        <f>ROUND(I364*H364,2)</f>
        <v>0</v>
      </c>
      <c r="K364" s="165" t="s">
        <v>178</v>
      </c>
      <c r="L364" s="62"/>
      <c r="M364" s="170" t="s">
        <v>32</v>
      </c>
      <c r="N364" s="171" t="s">
        <v>48</v>
      </c>
      <c r="O364" s="43"/>
      <c r="P364" s="172">
        <f>O364*H364</f>
        <v>0</v>
      </c>
      <c r="Q364" s="172">
        <v>1.0383</v>
      </c>
      <c r="R364" s="172">
        <f>Q364*H364</f>
        <v>2.1098256000000002</v>
      </c>
      <c r="S364" s="172">
        <v>0</v>
      </c>
      <c r="T364" s="173">
        <f>S364*H364</f>
        <v>0</v>
      </c>
      <c r="AR364" s="24" t="s">
        <v>160</v>
      </c>
      <c r="AT364" s="24" t="s">
        <v>156</v>
      </c>
      <c r="AU364" s="24" t="s">
        <v>88</v>
      </c>
      <c r="AY364" s="24" t="s">
        <v>161</v>
      </c>
      <c r="BE364" s="174">
        <f>IF(N364="základní",J364,0)</f>
        <v>0</v>
      </c>
      <c r="BF364" s="174">
        <f>IF(N364="snížená",J364,0)</f>
        <v>0</v>
      </c>
      <c r="BG364" s="174">
        <f>IF(N364="zákl. přenesená",J364,0)</f>
        <v>0</v>
      </c>
      <c r="BH364" s="174">
        <f>IF(N364="sníž. přenesená",J364,0)</f>
        <v>0</v>
      </c>
      <c r="BI364" s="174">
        <f>IF(N364="nulová",J364,0)</f>
        <v>0</v>
      </c>
      <c r="BJ364" s="24" t="s">
        <v>85</v>
      </c>
      <c r="BK364" s="174">
        <f>ROUND(I364*H364,2)</f>
        <v>0</v>
      </c>
      <c r="BL364" s="24" t="s">
        <v>160</v>
      </c>
      <c r="BM364" s="24" t="s">
        <v>764</v>
      </c>
    </row>
    <row r="365" spans="2:65" s="1" customFormat="1" ht="36">
      <c r="B365" s="42"/>
      <c r="C365" s="64"/>
      <c r="D365" s="175" t="s">
        <v>163</v>
      </c>
      <c r="E365" s="64"/>
      <c r="F365" s="176" t="s">
        <v>765</v>
      </c>
      <c r="G365" s="64"/>
      <c r="H365" s="64"/>
      <c r="I365" s="150"/>
      <c r="J365" s="64"/>
      <c r="K365" s="64"/>
      <c r="L365" s="62"/>
      <c r="M365" s="210"/>
      <c r="N365" s="43"/>
      <c r="O365" s="43"/>
      <c r="P365" s="43"/>
      <c r="Q365" s="43"/>
      <c r="R365" s="43"/>
      <c r="S365" s="43"/>
      <c r="T365" s="79"/>
      <c r="AT365" s="24" t="s">
        <v>163</v>
      </c>
      <c r="AU365" s="24" t="s">
        <v>88</v>
      </c>
    </row>
    <row r="366" spans="2:65" s="11" customFormat="1" ht="12">
      <c r="B366" s="211"/>
      <c r="C366" s="212"/>
      <c r="D366" s="175" t="s">
        <v>185</v>
      </c>
      <c r="E366" s="212"/>
      <c r="F366" s="214" t="s">
        <v>766</v>
      </c>
      <c r="G366" s="212"/>
      <c r="H366" s="215">
        <v>2.032</v>
      </c>
      <c r="I366" s="216"/>
      <c r="J366" s="212"/>
      <c r="K366" s="212"/>
      <c r="L366" s="217"/>
      <c r="M366" s="218"/>
      <c r="N366" s="219"/>
      <c r="O366" s="219"/>
      <c r="P366" s="219"/>
      <c r="Q366" s="219"/>
      <c r="R366" s="219"/>
      <c r="S366" s="219"/>
      <c r="T366" s="220"/>
      <c r="AT366" s="221" t="s">
        <v>185</v>
      </c>
      <c r="AU366" s="221" t="s">
        <v>88</v>
      </c>
      <c r="AV366" s="11" t="s">
        <v>88</v>
      </c>
      <c r="AW366" s="11" t="s">
        <v>6</v>
      </c>
      <c r="AX366" s="11" t="s">
        <v>85</v>
      </c>
      <c r="AY366" s="221" t="s">
        <v>161</v>
      </c>
    </row>
    <row r="367" spans="2:65" s="1" customFormat="1" ht="16.5" customHeight="1">
      <c r="B367" s="42"/>
      <c r="C367" s="163" t="s">
        <v>767</v>
      </c>
      <c r="D367" s="163" t="s">
        <v>156</v>
      </c>
      <c r="E367" s="164" t="s">
        <v>768</v>
      </c>
      <c r="F367" s="165" t="s">
        <v>769</v>
      </c>
      <c r="G367" s="166" t="s">
        <v>298</v>
      </c>
      <c r="H367" s="167">
        <v>2.3650000000000002</v>
      </c>
      <c r="I367" s="168"/>
      <c r="J367" s="169">
        <f>ROUND(I367*H367,2)</f>
        <v>0</v>
      </c>
      <c r="K367" s="165" t="s">
        <v>178</v>
      </c>
      <c r="L367" s="62"/>
      <c r="M367" s="170" t="s">
        <v>32</v>
      </c>
      <c r="N367" s="171" t="s">
        <v>48</v>
      </c>
      <c r="O367" s="43"/>
      <c r="P367" s="172">
        <f>O367*H367</f>
        <v>0</v>
      </c>
      <c r="Q367" s="172">
        <v>1.07637</v>
      </c>
      <c r="R367" s="172">
        <f>Q367*H367</f>
        <v>2.5456150500000003</v>
      </c>
      <c r="S367" s="172">
        <v>0</v>
      </c>
      <c r="T367" s="173">
        <f>S367*H367</f>
        <v>0</v>
      </c>
      <c r="AR367" s="24" t="s">
        <v>160</v>
      </c>
      <c r="AT367" s="24" t="s">
        <v>156</v>
      </c>
      <c r="AU367" s="24" t="s">
        <v>88</v>
      </c>
      <c r="AY367" s="24" t="s">
        <v>161</v>
      </c>
      <c r="BE367" s="174">
        <f>IF(N367="základní",J367,0)</f>
        <v>0</v>
      </c>
      <c r="BF367" s="174">
        <f>IF(N367="snížená",J367,0)</f>
        <v>0</v>
      </c>
      <c r="BG367" s="174">
        <f>IF(N367="zákl. přenesená",J367,0)</f>
        <v>0</v>
      </c>
      <c r="BH367" s="174">
        <f>IF(N367="sníž. přenesená",J367,0)</f>
        <v>0</v>
      </c>
      <c r="BI367" s="174">
        <f>IF(N367="nulová",J367,0)</f>
        <v>0</v>
      </c>
      <c r="BJ367" s="24" t="s">
        <v>85</v>
      </c>
      <c r="BK367" s="174">
        <f>ROUND(I367*H367,2)</f>
        <v>0</v>
      </c>
      <c r="BL367" s="24" t="s">
        <v>160</v>
      </c>
      <c r="BM367" s="24" t="s">
        <v>770</v>
      </c>
    </row>
    <row r="368" spans="2:65" s="1" customFormat="1" ht="36">
      <c r="B368" s="42"/>
      <c r="C368" s="64"/>
      <c r="D368" s="175" t="s">
        <v>163</v>
      </c>
      <c r="E368" s="64"/>
      <c r="F368" s="176" t="s">
        <v>771</v>
      </c>
      <c r="G368" s="64"/>
      <c r="H368" s="64"/>
      <c r="I368" s="150"/>
      <c r="J368" s="64"/>
      <c r="K368" s="64"/>
      <c r="L368" s="62"/>
      <c r="M368" s="210"/>
      <c r="N368" s="43"/>
      <c r="O368" s="43"/>
      <c r="P368" s="43"/>
      <c r="Q368" s="43"/>
      <c r="R368" s="43"/>
      <c r="S368" s="43"/>
      <c r="T368" s="79"/>
      <c r="AT368" s="24" t="s">
        <v>163</v>
      </c>
      <c r="AU368" s="24" t="s">
        <v>88</v>
      </c>
    </row>
    <row r="369" spans="2:65" s="11" customFormat="1" ht="12">
      <c r="B369" s="211"/>
      <c r="C369" s="212"/>
      <c r="D369" s="175" t="s">
        <v>185</v>
      </c>
      <c r="E369" s="212"/>
      <c r="F369" s="214" t="s">
        <v>772</v>
      </c>
      <c r="G369" s="212"/>
      <c r="H369" s="215">
        <v>2.3650000000000002</v>
      </c>
      <c r="I369" s="216"/>
      <c r="J369" s="212"/>
      <c r="K369" s="212"/>
      <c r="L369" s="217"/>
      <c r="M369" s="218"/>
      <c r="N369" s="219"/>
      <c r="O369" s="219"/>
      <c r="P369" s="219"/>
      <c r="Q369" s="219"/>
      <c r="R369" s="219"/>
      <c r="S369" s="219"/>
      <c r="T369" s="220"/>
      <c r="AT369" s="221" t="s">
        <v>185</v>
      </c>
      <c r="AU369" s="221" t="s">
        <v>88</v>
      </c>
      <c r="AV369" s="11" t="s">
        <v>88</v>
      </c>
      <c r="AW369" s="11" t="s">
        <v>6</v>
      </c>
      <c r="AX369" s="11" t="s">
        <v>85</v>
      </c>
      <c r="AY369" s="221" t="s">
        <v>161</v>
      </c>
    </row>
    <row r="370" spans="2:65" s="1" customFormat="1" ht="16.5" customHeight="1">
      <c r="B370" s="42"/>
      <c r="C370" s="163" t="s">
        <v>773</v>
      </c>
      <c r="D370" s="163" t="s">
        <v>156</v>
      </c>
      <c r="E370" s="164" t="s">
        <v>774</v>
      </c>
      <c r="F370" s="165" t="s">
        <v>775</v>
      </c>
      <c r="G370" s="166" t="s">
        <v>177</v>
      </c>
      <c r="H370" s="167">
        <v>0.8</v>
      </c>
      <c r="I370" s="168"/>
      <c r="J370" s="169">
        <f>ROUND(I370*H370,2)</f>
        <v>0</v>
      </c>
      <c r="K370" s="165" t="s">
        <v>178</v>
      </c>
      <c r="L370" s="62"/>
      <c r="M370" s="170" t="s">
        <v>32</v>
      </c>
      <c r="N370" s="171" t="s">
        <v>48</v>
      </c>
      <c r="O370" s="43"/>
      <c r="P370" s="172">
        <f>O370*H370</f>
        <v>0</v>
      </c>
      <c r="Q370" s="172">
        <v>4.4400000000000004E-3</v>
      </c>
      <c r="R370" s="172">
        <f>Q370*H370</f>
        <v>3.5520000000000005E-3</v>
      </c>
      <c r="S370" s="172">
        <v>0</v>
      </c>
      <c r="T370" s="173">
        <f>S370*H370</f>
        <v>0</v>
      </c>
      <c r="AR370" s="24" t="s">
        <v>160</v>
      </c>
      <c r="AT370" s="24" t="s">
        <v>156</v>
      </c>
      <c r="AU370" s="24" t="s">
        <v>88</v>
      </c>
      <c r="AY370" s="24" t="s">
        <v>161</v>
      </c>
      <c r="BE370" s="174">
        <f>IF(N370="základní",J370,0)</f>
        <v>0</v>
      </c>
      <c r="BF370" s="174">
        <f>IF(N370="snížená",J370,0)</f>
        <v>0</v>
      </c>
      <c r="BG370" s="174">
        <f>IF(N370="zákl. přenesená",J370,0)</f>
        <v>0</v>
      </c>
      <c r="BH370" s="174">
        <f>IF(N370="sníž. přenesená",J370,0)</f>
        <v>0</v>
      </c>
      <c r="BI370" s="174">
        <f>IF(N370="nulová",J370,0)</f>
        <v>0</v>
      </c>
      <c r="BJ370" s="24" t="s">
        <v>85</v>
      </c>
      <c r="BK370" s="174">
        <f>ROUND(I370*H370,2)</f>
        <v>0</v>
      </c>
      <c r="BL370" s="24" t="s">
        <v>160</v>
      </c>
      <c r="BM370" s="24" t="s">
        <v>776</v>
      </c>
    </row>
    <row r="371" spans="2:65" s="11" customFormat="1" ht="12">
      <c r="B371" s="211"/>
      <c r="C371" s="212"/>
      <c r="D371" s="175" t="s">
        <v>185</v>
      </c>
      <c r="E371" s="213" t="s">
        <v>32</v>
      </c>
      <c r="F371" s="214" t="s">
        <v>777</v>
      </c>
      <c r="G371" s="212"/>
      <c r="H371" s="215">
        <v>0.4</v>
      </c>
      <c r="I371" s="216"/>
      <c r="J371" s="212"/>
      <c r="K371" s="212"/>
      <c r="L371" s="217"/>
      <c r="M371" s="218"/>
      <c r="N371" s="219"/>
      <c r="O371" s="219"/>
      <c r="P371" s="219"/>
      <c r="Q371" s="219"/>
      <c r="R371" s="219"/>
      <c r="S371" s="219"/>
      <c r="T371" s="220"/>
      <c r="AT371" s="221" t="s">
        <v>185</v>
      </c>
      <c r="AU371" s="221" t="s">
        <v>88</v>
      </c>
      <c r="AV371" s="11" t="s">
        <v>88</v>
      </c>
      <c r="AW371" s="11" t="s">
        <v>41</v>
      </c>
      <c r="AX371" s="11" t="s">
        <v>77</v>
      </c>
      <c r="AY371" s="221" t="s">
        <v>161</v>
      </c>
    </row>
    <row r="372" spans="2:65" s="11" customFormat="1" ht="24">
      <c r="B372" s="211"/>
      <c r="C372" s="212"/>
      <c r="D372" s="175" t="s">
        <v>185</v>
      </c>
      <c r="E372" s="213" t="s">
        <v>32</v>
      </c>
      <c r="F372" s="214" t="s">
        <v>778</v>
      </c>
      <c r="G372" s="212"/>
      <c r="H372" s="215">
        <v>0.4</v>
      </c>
      <c r="I372" s="216"/>
      <c r="J372" s="212"/>
      <c r="K372" s="212"/>
      <c r="L372" s="217"/>
      <c r="M372" s="218"/>
      <c r="N372" s="219"/>
      <c r="O372" s="219"/>
      <c r="P372" s="219"/>
      <c r="Q372" s="219"/>
      <c r="R372" s="219"/>
      <c r="S372" s="219"/>
      <c r="T372" s="220"/>
      <c r="AT372" s="221" t="s">
        <v>185</v>
      </c>
      <c r="AU372" s="221" t="s">
        <v>88</v>
      </c>
      <c r="AV372" s="11" t="s">
        <v>88</v>
      </c>
      <c r="AW372" s="11" t="s">
        <v>41</v>
      </c>
      <c r="AX372" s="11" t="s">
        <v>77</v>
      </c>
      <c r="AY372" s="221" t="s">
        <v>161</v>
      </c>
    </row>
    <row r="373" spans="2:65" s="12" customFormat="1" ht="12">
      <c r="B373" s="222"/>
      <c r="C373" s="223"/>
      <c r="D373" s="175" t="s">
        <v>185</v>
      </c>
      <c r="E373" s="224" t="s">
        <v>32</v>
      </c>
      <c r="F373" s="225" t="s">
        <v>192</v>
      </c>
      <c r="G373" s="223"/>
      <c r="H373" s="226">
        <v>0.8</v>
      </c>
      <c r="I373" s="227"/>
      <c r="J373" s="223"/>
      <c r="K373" s="223"/>
      <c r="L373" s="228"/>
      <c r="M373" s="229"/>
      <c r="N373" s="230"/>
      <c r="O373" s="230"/>
      <c r="P373" s="230"/>
      <c r="Q373" s="230"/>
      <c r="R373" s="230"/>
      <c r="S373" s="230"/>
      <c r="T373" s="231"/>
      <c r="AT373" s="232" t="s">
        <v>185</v>
      </c>
      <c r="AU373" s="232" t="s">
        <v>88</v>
      </c>
      <c r="AV373" s="12" t="s">
        <v>160</v>
      </c>
      <c r="AW373" s="12" t="s">
        <v>41</v>
      </c>
      <c r="AX373" s="12" t="s">
        <v>85</v>
      </c>
      <c r="AY373" s="232" t="s">
        <v>161</v>
      </c>
    </row>
    <row r="374" spans="2:65" s="1" customFormat="1" ht="16.5" customHeight="1">
      <c r="B374" s="42"/>
      <c r="C374" s="163" t="s">
        <v>779</v>
      </c>
      <c r="D374" s="163" t="s">
        <v>156</v>
      </c>
      <c r="E374" s="164" t="s">
        <v>780</v>
      </c>
      <c r="F374" s="165" t="s">
        <v>781</v>
      </c>
      <c r="G374" s="166" t="s">
        <v>177</v>
      </c>
      <c r="H374" s="167">
        <v>0.4</v>
      </c>
      <c r="I374" s="168"/>
      <c r="J374" s="169">
        <f>ROUND(I374*H374,2)</f>
        <v>0</v>
      </c>
      <c r="K374" s="165" t="s">
        <v>178</v>
      </c>
      <c r="L374" s="62"/>
      <c r="M374" s="170" t="s">
        <v>32</v>
      </c>
      <c r="N374" s="171" t="s">
        <v>48</v>
      </c>
      <c r="O374" s="43"/>
      <c r="P374" s="172">
        <f>O374*H374</f>
        <v>0</v>
      </c>
      <c r="Q374" s="172">
        <v>3.4779999999999998E-2</v>
      </c>
      <c r="R374" s="172">
        <f>Q374*H374</f>
        <v>1.3912000000000001E-2</v>
      </c>
      <c r="S374" s="172">
        <v>0</v>
      </c>
      <c r="T374" s="173">
        <f>S374*H374</f>
        <v>0</v>
      </c>
      <c r="AR374" s="24" t="s">
        <v>160</v>
      </c>
      <c r="AT374" s="24" t="s">
        <v>156</v>
      </c>
      <c r="AU374" s="24" t="s">
        <v>88</v>
      </c>
      <c r="AY374" s="24" t="s">
        <v>161</v>
      </c>
      <c r="BE374" s="174">
        <f>IF(N374="základní",J374,0)</f>
        <v>0</v>
      </c>
      <c r="BF374" s="174">
        <f>IF(N374="snížená",J374,0)</f>
        <v>0</v>
      </c>
      <c r="BG374" s="174">
        <f>IF(N374="zákl. přenesená",J374,0)</f>
        <v>0</v>
      </c>
      <c r="BH374" s="174">
        <f>IF(N374="sníž. přenesená",J374,0)</f>
        <v>0</v>
      </c>
      <c r="BI374" s="174">
        <f>IF(N374="nulová",J374,0)</f>
        <v>0</v>
      </c>
      <c r="BJ374" s="24" t="s">
        <v>85</v>
      </c>
      <c r="BK374" s="174">
        <f>ROUND(I374*H374,2)</f>
        <v>0</v>
      </c>
      <c r="BL374" s="24" t="s">
        <v>160</v>
      </c>
      <c r="BM374" s="24" t="s">
        <v>782</v>
      </c>
    </row>
    <row r="375" spans="2:65" s="11" customFormat="1" ht="12">
      <c r="B375" s="211"/>
      <c r="C375" s="212"/>
      <c r="D375" s="175" t="s">
        <v>185</v>
      </c>
      <c r="E375" s="213" t="s">
        <v>32</v>
      </c>
      <c r="F375" s="214" t="s">
        <v>783</v>
      </c>
      <c r="G375" s="212"/>
      <c r="H375" s="215">
        <v>0.4</v>
      </c>
      <c r="I375" s="216"/>
      <c r="J375" s="212"/>
      <c r="K375" s="212"/>
      <c r="L375" s="217"/>
      <c r="M375" s="218"/>
      <c r="N375" s="219"/>
      <c r="O375" s="219"/>
      <c r="P375" s="219"/>
      <c r="Q375" s="219"/>
      <c r="R375" s="219"/>
      <c r="S375" s="219"/>
      <c r="T375" s="220"/>
      <c r="AT375" s="221" t="s">
        <v>185</v>
      </c>
      <c r="AU375" s="221" t="s">
        <v>88</v>
      </c>
      <c r="AV375" s="11" t="s">
        <v>88</v>
      </c>
      <c r="AW375" s="11" t="s">
        <v>41</v>
      </c>
      <c r="AX375" s="11" t="s">
        <v>85</v>
      </c>
      <c r="AY375" s="221" t="s">
        <v>161</v>
      </c>
    </row>
    <row r="376" spans="2:65" s="1" customFormat="1" ht="16.5" customHeight="1">
      <c r="B376" s="42"/>
      <c r="C376" s="163" t="s">
        <v>784</v>
      </c>
      <c r="D376" s="163" t="s">
        <v>156</v>
      </c>
      <c r="E376" s="164" t="s">
        <v>785</v>
      </c>
      <c r="F376" s="165" t="s">
        <v>786</v>
      </c>
      <c r="G376" s="166" t="s">
        <v>177</v>
      </c>
      <c r="H376" s="167">
        <v>22.8</v>
      </c>
      <c r="I376" s="168"/>
      <c r="J376" s="169">
        <f>ROUND(I376*H376,2)</f>
        <v>0</v>
      </c>
      <c r="K376" s="165" t="s">
        <v>32</v>
      </c>
      <c r="L376" s="62"/>
      <c r="M376" s="170" t="s">
        <v>32</v>
      </c>
      <c r="N376" s="171" t="s">
        <v>48</v>
      </c>
      <c r="O376" s="43"/>
      <c r="P376" s="172">
        <f>O376*H376</f>
        <v>0</v>
      </c>
      <c r="Q376" s="172">
        <v>3.3E-4</v>
      </c>
      <c r="R376" s="172">
        <f>Q376*H376</f>
        <v>7.5240000000000003E-3</v>
      </c>
      <c r="S376" s="172">
        <v>0</v>
      </c>
      <c r="T376" s="173">
        <f>S376*H376</f>
        <v>0</v>
      </c>
      <c r="AR376" s="24" t="s">
        <v>160</v>
      </c>
      <c r="AT376" s="24" t="s">
        <v>156</v>
      </c>
      <c r="AU376" s="24" t="s">
        <v>88</v>
      </c>
      <c r="AY376" s="24" t="s">
        <v>161</v>
      </c>
      <c r="BE376" s="174">
        <f>IF(N376="základní",J376,0)</f>
        <v>0</v>
      </c>
      <c r="BF376" s="174">
        <f>IF(N376="snížená",J376,0)</f>
        <v>0</v>
      </c>
      <c r="BG376" s="174">
        <f>IF(N376="zákl. přenesená",J376,0)</f>
        <v>0</v>
      </c>
      <c r="BH376" s="174">
        <f>IF(N376="sníž. přenesená",J376,0)</f>
        <v>0</v>
      </c>
      <c r="BI376" s="174">
        <f>IF(N376="nulová",J376,0)</f>
        <v>0</v>
      </c>
      <c r="BJ376" s="24" t="s">
        <v>85</v>
      </c>
      <c r="BK376" s="174">
        <f>ROUND(I376*H376,2)</f>
        <v>0</v>
      </c>
      <c r="BL376" s="24" t="s">
        <v>160</v>
      </c>
      <c r="BM376" s="24" t="s">
        <v>787</v>
      </c>
    </row>
    <row r="377" spans="2:65" s="1" customFormat="1" ht="60">
      <c r="B377" s="42"/>
      <c r="C377" s="64"/>
      <c r="D377" s="175" t="s">
        <v>163</v>
      </c>
      <c r="E377" s="64"/>
      <c r="F377" s="176" t="s">
        <v>788</v>
      </c>
      <c r="G377" s="64"/>
      <c r="H377" s="64"/>
      <c r="I377" s="150"/>
      <c r="J377" s="64"/>
      <c r="K377" s="64"/>
      <c r="L377" s="62"/>
      <c r="M377" s="210"/>
      <c r="N377" s="43"/>
      <c r="O377" s="43"/>
      <c r="P377" s="43"/>
      <c r="Q377" s="43"/>
      <c r="R377" s="43"/>
      <c r="S377" s="43"/>
      <c r="T377" s="79"/>
      <c r="AT377" s="24" t="s">
        <v>163</v>
      </c>
      <c r="AU377" s="24" t="s">
        <v>88</v>
      </c>
    </row>
    <row r="378" spans="2:65" s="11" customFormat="1" ht="12">
      <c r="B378" s="211"/>
      <c r="C378" s="212"/>
      <c r="D378" s="175" t="s">
        <v>185</v>
      </c>
      <c r="E378" s="213" t="s">
        <v>32</v>
      </c>
      <c r="F378" s="214" t="s">
        <v>789</v>
      </c>
      <c r="G378" s="212"/>
      <c r="H378" s="215">
        <v>12.8</v>
      </c>
      <c r="I378" s="216"/>
      <c r="J378" s="212"/>
      <c r="K378" s="212"/>
      <c r="L378" s="217"/>
      <c r="M378" s="218"/>
      <c r="N378" s="219"/>
      <c r="O378" s="219"/>
      <c r="P378" s="219"/>
      <c r="Q378" s="219"/>
      <c r="R378" s="219"/>
      <c r="S378" s="219"/>
      <c r="T378" s="220"/>
      <c r="AT378" s="221" t="s">
        <v>185</v>
      </c>
      <c r="AU378" s="221" t="s">
        <v>88</v>
      </c>
      <c r="AV378" s="11" t="s">
        <v>88</v>
      </c>
      <c r="AW378" s="11" t="s">
        <v>41</v>
      </c>
      <c r="AX378" s="11" t="s">
        <v>77</v>
      </c>
      <c r="AY378" s="221" t="s">
        <v>161</v>
      </c>
    </row>
    <row r="379" spans="2:65" s="11" customFormat="1" ht="12">
      <c r="B379" s="211"/>
      <c r="C379" s="212"/>
      <c r="D379" s="175" t="s">
        <v>185</v>
      </c>
      <c r="E379" s="213" t="s">
        <v>32</v>
      </c>
      <c r="F379" s="214" t="s">
        <v>790</v>
      </c>
      <c r="G379" s="212"/>
      <c r="H379" s="215">
        <v>10</v>
      </c>
      <c r="I379" s="216"/>
      <c r="J379" s="212"/>
      <c r="K379" s="212"/>
      <c r="L379" s="217"/>
      <c r="M379" s="218"/>
      <c r="N379" s="219"/>
      <c r="O379" s="219"/>
      <c r="P379" s="219"/>
      <c r="Q379" s="219"/>
      <c r="R379" s="219"/>
      <c r="S379" s="219"/>
      <c r="T379" s="220"/>
      <c r="AT379" s="221" t="s">
        <v>185</v>
      </c>
      <c r="AU379" s="221" t="s">
        <v>88</v>
      </c>
      <c r="AV379" s="11" t="s">
        <v>88</v>
      </c>
      <c r="AW379" s="11" t="s">
        <v>41</v>
      </c>
      <c r="AX379" s="11" t="s">
        <v>77</v>
      </c>
      <c r="AY379" s="221" t="s">
        <v>161</v>
      </c>
    </row>
    <row r="380" spans="2:65" s="12" customFormat="1" ht="12">
      <c r="B380" s="222"/>
      <c r="C380" s="223"/>
      <c r="D380" s="175" t="s">
        <v>185</v>
      </c>
      <c r="E380" s="224" t="s">
        <v>32</v>
      </c>
      <c r="F380" s="225" t="s">
        <v>192</v>
      </c>
      <c r="G380" s="223"/>
      <c r="H380" s="226">
        <v>22.8</v>
      </c>
      <c r="I380" s="227"/>
      <c r="J380" s="223"/>
      <c r="K380" s="223"/>
      <c r="L380" s="228"/>
      <c r="M380" s="229"/>
      <c r="N380" s="230"/>
      <c r="O380" s="230"/>
      <c r="P380" s="230"/>
      <c r="Q380" s="230"/>
      <c r="R380" s="230"/>
      <c r="S380" s="230"/>
      <c r="T380" s="231"/>
      <c r="AT380" s="232" t="s">
        <v>185</v>
      </c>
      <c r="AU380" s="232" t="s">
        <v>88</v>
      </c>
      <c r="AV380" s="12" t="s">
        <v>160</v>
      </c>
      <c r="AW380" s="12" t="s">
        <v>41</v>
      </c>
      <c r="AX380" s="12" t="s">
        <v>85</v>
      </c>
      <c r="AY380" s="232" t="s">
        <v>161</v>
      </c>
    </row>
    <row r="381" spans="2:65" s="1" customFormat="1" ht="16.5" customHeight="1">
      <c r="B381" s="42"/>
      <c r="C381" s="163" t="s">
        <v>791</v>
      </c>
      <c r="D381" s="163" t="s">
        <v>156</v>
      </c>
      <c r="E381" s="164" t="s">
        <v>792</v>
      </c>
      <c r="F381" s="165" t="s">
        <v>793</v>
      </c>
      <c r="G381" s="166" t="s">
        <v>177</v>
      </c>
      <c r="H381" s="167">
        <v>69.8</v>
      </c>
      <c r="I381" s="168"/>
      <c r="J381" s="169">
        <f>ROUND(I381*H381,2)</f>
        <v>0</v>
      </c>
      <c r="K381" s="165" t="s">
        <v>178</v>
      </c>
      <c r="L381" s="62"/>
      <c r="M381" s="170" t="s">
        <v>32</v>
      </c>
      <c r="N381" s="171" t="s">
        <v>48</v>
      </c>
      <c r="O381" s="43"/>
      <c r="P381" s="172">
        <f>O381*H381</f>
        <v>0</v>
      </c>
      <c r="Q381" s="172">
        <v>8.0999999999999996E-4</v>
      </c>
      <c r="R381" s="172">
        <f>Q381*H381</f>
        <v>5.6537999999999998E-2</v>
      </c>
      <c r="S381" s="172">
        <v>0</v>
      </c>
      <c r="T381" s="173">
        <f>S381*H381</f>
        <v>0</v>
      </c>
      <c r="AR381" s="24" t="s">
        <v>160</v>
      </c>
      <c r="AT381" s="24" t="s">
        <v>156</v>
      </c>
      <c r="AU381" s="24" t="s">
        <v>88</v>
      </c>
      <c r="AY381" s="24" t="s">
        <v>161</v>
      </c>
      <c r="BE381" s="174">
        <f>IF(N381="základní",J381,0)</f>
        <v>0</v>
      </c>
      <c r="BF381" s="174">
        <f>IF(N381="snížená",J381,0)</f>
        <v>0</v>
      </c>
      <c r="BG381" s="174">
        <f>IF(N381="zákl. přenesená",J381,0)</f>
        <v>0</v>
      </c>
      <c r="BH381" s="174">
        <f>IF(N381="sníž. přenesená",J381,0)</f>
        <v>0</v>
      </c>
      <c r="BI381" s="174">
        <f>IF(N381="nulová",J381,0)</f>
        <v>0</v>
      </c>
      <c r="BJ381" s="24" t="s">
        <v>85</v>
      </c>
      <c r="BK381" s="174">
        <f>ROUND(I381*H381,2)</f>
        <v>0</v>
      </c>
      <c r="BL381" s="24" t="s">
        <v>160</v>
      </c>
      <c r="BM381" s="24" t="s">
        <v>794</v>
      </c>
    </row>
    <row r="382" spans="2:65" s="1" customFormat="1" ht="24">
      <c r="B382" s="42"/>
      <c r="C382" s="64"/>
      <c r="D382" s="175" t="s">
        <v>163</v>
      </c>
      <c r="E382" s="64"/>
      <c r="F382" s="176" t="s">
        <v>795</v>
      </c>
      <c r="G382" s="64"/>
      <c r="H382" s="64"/>
      <c r="I382" s="150"/>
      <c r="J382" s="64"/>
      <c r="K382" s="64"/>
      <c r="L382" s="62"/>
      <c r="M382" s="210"/>
      <c r="N382" s="43"/>
      <c r="O382" s="43"/>
      <c r="P382" s="43"/>
      <c r="Q382" s="43"/>
      <c r="R382" s="43"/>
      <c r="S382" s="43"/>
      <c r="T382" s="79"/>
      <c r="AT382" s="24" t="s">
        <v>163</v>
      </c>
      <c r="AU382" s="24" t="s">
        <v>88</v>
      </c>
    </row>
    <row r="383" spans="2:65" s="13" customFormat="1" ht="12">
      <c r="B383" s="234"/>
      <c r="C383" s="235"/>
      <c r="D383" s="175" t="s">
        <v>185</v>
      </c>
      <c r="E383" s="236" t="s">
        <v>32</v>
      </c>
      <c r="F383" s="237" t="s">
        <v>796</v>
      </c>
      <c r="G383" s="235"/>
      <c r="H383" s="236" t="s">
        <v>32</v>
      </c>
      <c r="I383" s="238"/>
      <c r="J383" s="235"/>
      <c r="K383" s="235"/>
      <c r="L383" s="239"/>
      <c r="M383" s="240"/>
      <c r="N383" s="241"/>
      <c r="O383" s="241"/>
      <c r="P383" s="241"/>
      <c r="Q383" s="241"/>
      <c r="R383" s="241"/>
      <c r="S383" s="241"/>
      <c r="T383" s="242"/>
      <c r="AT383" s="243" t="s">
        <v>185</v>
      </c>
      <c r="AU383" s="243" t="s">
        <v>88</v>
      </c>
      <c r="AV383" s="13" t="s">
        <v>85</v>
      </c>
      <c r="AW383" s="13" t="s">
        <v>41</v>
      </c>
      <c r="AX383" s="13" t="s">
        <v>77</v>
      </c>
      <c r="AY383" s="243" t="s">
        <v>161</v>
      </c>
    </row>
    <row r="384" spans="2:65" s="11" customFormat="1" ht="24">
      <c r="B384" s="211"/>
      <c r="C384" s="212"/>
      <c r="D384" s="175" t="s">
        <v>185</v>
      </c>
      <c r="E384" s="213" t="s">
        <v>32</v>
      </c>
      <c r="F384" s="214" t="s">
        <v>797</v>
      </c>
      <c r="G384" s="212"/>
      <c r="H384" s="215">
        <v>23.2</v>
      </c>
      <c r="I384" s="216"/>
      <c r="J384" s="212"/>
      <c r="K384" s="212"/>
      <c r="L384" s="217"/>
      <c r="M384" s="218"/>
      <c r="N384" s="219"/>
      <c r="O384" s="219"/>
      <c r="P384" s="219"/>
      <c r="Q384" s="219"/>
      <c r="R384" s="219"/>
      <c r="S384" s="219"/>
      <c r="T384" s="220"/>
      <c r="AT384" s="221" t="s">
        <v>185</v>
      </c>
      <c r="AU384" s="221" t="s">
        <v>88</v>
      </c>
      <c r="AV384" s="11" t="s">
        <v>88</v>
      </c>
      <c r="AW384" s="11" t="s">
        <v>41</v>
      </c>
      <c r="AX384" s="11" t="s">
        <v>77</v>
      </c>
      <c r="AY384" s="221" t="s">
        <v>161</v>
      </c>
    </row>
    <row r="385" spans="2:65" s="11" customFormat="1" ht="12">
      <c r="B385" s="211"/>
      <c r="C385" s="212"/>
      <c r="D385" s="175" t="s">
        <v>185</v>
      </c>
      <c r="E385" s="213" t="s">
        <v>32</v>
      </c>
      <c r="F385" s="214" t="s">
        <v>798</v>
      </c>
      <c r="G385" s="212"/>
      <c r="H385" s="215">
        <v>14.6</v>
      </c>
      <c r="I385" s="216"/>
      <c r="J385" s="212"/>
      <c r="K385" s="212"/>
      <c r="L385" s="217"/>
      <c r="M385" s="218"/>
      <c r="N385" s="219"/>
      <c r="O385" s="219"/>
      <c r="P385" s="219"/>
      <c r="Q385" s="219"/>
      <c r="R385" s="219"/>
      <c r="S385" s="219"/>
      <c r="T385" s="220"/>
      <c r="AT385" s="221" t="s">
        <v>185</v>
      </c>
      <c r="AU385" s="221" t="s">
        <v>88</v>
      </c>
      <c r="AV385" s="11" t="s">
        <v>88</v>
      </c>
      <c r="AW385" s="11" t="s">
        <v>41</v>
      </c>
      <c r="AX385" s="11" t="s">
        <v>77</v>
      </c>
      <c r="AY385" s="221" t="s">
        <v>161</v>
      </c>
    </row>
    <row r="386" spans="2:65" s="14" customFormat="1" ht="12">
      <c r="B386" s="254"/>
      <c r="C386" s="255"/>
      <c r="D386" s="175" t="s">
        <v>185</v>
      </c>
      <c r="E386" s="256" t="s">
        <v>32</v>
      </c>
      <c r="F386" s="257" t="s">
        <v>454</v>
      </c>
      <c r="G386" s="255"/>
      <c r="H386" s="258">
        <v>37.799999999999997</v>
      </c>
      <c r="I386" s="259"/>
      <c r="J386" s="255"/>
      <c r="K386" s="255"/>
      <c r="L386" s="260"/>
      <c r="M386" s="261"/>
      <c r="N386" s="262"/>
      <c r="O386" s="262"/>
      <c r="P386" s="262"/>
      <c r="Q386" s="262"/>
      <c r="R386" s="262"/>
      <c r="S386" s="262"/>
      <c r="T386" s="263"/>
      <c r="AT386" s="264" t="s">
        <v>185</v>
      </c>
      <c r="AU386" s="264" t="s">
        <v>88</v>
      </c>
      <c r="AV386" s="14" t="s">
        <v>193</v>
      </c>
      <c r="AW386" s="14" t="s">
        <v>41</v>
      </c>
      <c r="AX386" s="14" t="s">
        <v>77</v>
      </c>
      <c r="AY386" s="264" t="s">
        <v>161</v>
      </c>
    </row>
    <row r="387" spans="2:65" s="11" customFormat="1" ht="12">
      <c r="B387" s="211"/>
      <c r="C387" s="212"/>
      <c r="D387" s="175" t="s">
        <v>185</v>
      </c>
      <c r="E387" s="213" t="s">
        <v>32</v>
      </c>
      <c r="F387" s="214" t="s">
        <v>799</v>
      </c>
      <c r="G387" s="212"/>
      <c r="H387" s="215">
        <v>6</v>
      </c>
      <c r="I387" s="216"/>
      <c r="J387" s="212"/>
      <c r="K387" s="212"/>
      <c r="L387" s="217"/>
      <c r="M387" s="218"/>
      <c r="N387" s="219"/>
      <c r="O387" s="219"/>
      <c r="P387" s="219"/>
      <c r="Q387" s="219"/>
      <c r="R387" s="219"/>
      <c r="S387" s="219"/>
      <c r="T387" s="220"/>
      <c r="AT387" s="221" t="s">
        <v>185</v>
      </c>
      <c r="AU387" s="221" t="s">
        <v>88</v>
      </c>
      <c r="AV387" s="11" t="s">
        <v>88</v>
      </c>
      <c r="AW387" s="11" t="s">
        <v>41</v>
      </c>
      <c r="AX387" s="11" t="s">
        <v>77</v>
      </c>
      <c r="AY387" s="221" t="s">
        <v>161</v>
      </c>
    </row>
    <row r="388" spans="2:65" s="11" customFormat="1" ht="12">
      <c r="B388" s="211"/>
      <c r="C388" s="212"/>
      <c r="D388" s="175" t="s">
        <v>185</v>
      </c>
      <c r="E388" s="213" t="s">
        <v>32</v>
      </c>
      <c r="F388" s="214" t="s">
        <v>800</v>
      </c>
      <c r="G388" s="212"/>
      <c r="H388" s="215">
        <v>12</v>
      </c>
      <c r="I388" s="216"/>
      <c r="J388" s="212"/>
      <c r="K388" s="212"/>
      <c r="L388" s="217"/>
      <c r="M388" s="218"/>
      <c r="N388" s="219"/>
      <c r="O388" s="219"/>
      <c r="P388" s="219"/>
      <c r="Q388" s="219"/>
      <c r="R388" s="219"/>
      <c r="S388" s="219"/>
      <c r="T388" s="220"/>
      <c r="AT388" s="221" t="s">
        <v>185</v>
      </c>
      <c r="AU388" s="221" t="s">
        <v>88</v>
      </c>
      <c r="AV388" s="11" t="s">
        <v>88</v>
      </c>
      <c r="AW388" s="11" t="s">
        <v>41</v>
      </c>
      <c r="AX388" s="11" t="s">
        <v>77</v>
      </c>
      <c r="AY388" s="221" t="s">
        <v>161</v>
      </c>
    </row>
    <row r="389" spans="2:65" s="11" customFormat="1" ht="12">
      <c r="B389" s="211"/>
      <c r="C389" s="212"/>
      <c r="D389" s="175" t="s">
        <v>185</v>
      </c>
      <c r="E389" s="213" t="s">
        <v>32</v>
      </c>
      <c r="F389" s="214" t="s">
        <v>801</v>
      </c>
      <c r="G389" s="212"/>
      <c r="H389" s="215">
        <v>2</v>
      </c>
      <c r="I389" s="216"/>
      <c r="J389" s="212"/>
      <c r="K389" s="212"/>
      <c r="L389" s="217"/>
      <c r="M389" s="218"/>
      <c r="N389" s="219"/>
      <c r="O389" s="219"/>
      <c r="P389" s="219"/>
      <c r="Q389" s="219"/>
      <c r="R389" s="219"/>
      <c r="S389" s="219"/>
      <c r="T389" s="220"/>
      <c r="AT389" s="221" t="s">
        <v>185</v>
      </c>
      <c r="AU389" s="221" t="s">
        <v>88</v>
      </c>
      <c r="AV389" s="11" t="s">
        <v>88</v>
      </c>
      <c r="AW389" s="11" t="s">
        <v>41</v>
      </c>
      <c r="AX389" s="11" t="s">
        <v>77</v>
      </c>
      <c r="AY389" s="221" t="s">
        <v>161</v>
      </c>
    </row>
    <row r="390" spans="2:65" s="11" customFormat="1" ht="12">
      <c r="B390" s="211"/>
      <c r="C390" s="212"/>
      <c r="D390" s="175" t="s">
        <v>185</v>
      </c>
      <c r="E390" s="213" t="s">
        <v>32</v>
      </c>
      <c r="F390" s="214" t="s">
        <v>802</v>
      </c>
      <c r="G390" s="212"/>
      <c r="H390" s="215">
        <v>12</v>
      </c>
      <c r="I390" s="216"/>
      <c r="J390" s="212"/>
      <c r="K390" s="212"/>
      <c r="L390" s="217"/>
      <c r="M390" s="218"/>
      <c r="N390" s="219"/>
      <c r="O390" s="219"/>
      <c r="P390" s="219"/>
      <c r="Q390" s="219"/>
      <c r="R390" s="219"/>
      <c r="S390" s="219"/>
      <c r="T390" s="220"/>
      <c r="AT390" s="221" t="s">
        <v>185</v>
      </c>
      <c r="AU390" s="221" t="s">
        <v>88</v>
      </c>
      <c r="AV390" s="11" t="s">
        <v>88</v>
      </c>
      <c r="AW390" s="11" t="s">
        <v>41</v>
      </c>
      <c r="AX390" s="11" t="s">
        <v>77</v>
      </c>
      <c r="AY390" s="221" t="s">
        <v>161</v>
      </c>
    </row>
    <row r="391" spans="2:65" s="14" customFormat="1" ht="12">
      <c r="B391" s="254"/>
      <c r="C391" s="255"/>
      <c r="D391" s="175" t="s">
        <v>185</v>
      </c>
      <c r="E391" s="256" t="s">
        <v>32</v>
      </c>
      <c r="F391" s="257" t="s">
        <v>454</v>
      </c>
      <c r="G391" s="255"/>
      <c r="H391" s="258">
        <v>32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AT391" s="264" t="s">
        <v>185</v>
      </c>
      <c r="AU391" s="264" t="s">
        <v>88</v>
      </c>
      <c r="AV391" s="14" t="s">
        <v>193</v>
      </c>
      <c r="AW391" s="14" t="s">
        <v>41</v>
      </c>
      <c r="AX391" s="14" t="s">
        <v>77</v>
      </c>
      <c r="AY391" s="264" t="s">
        <v>161</v>
      </c>
    </row>
    <row r="392" spans="2:65" s="12" customFormat="1" ht="12">
      <c r="B392" s="222"/>
      <c r="C392" s="223"/>
      <c r="D392" s="175" t="s">
        <v>185</v>
      </c>
      <c r="E392" s="224" t="s">
        <v>32</v>
      </c>
      <c r="F392" s="225" t="s">
        <v>192</v>
      </c>
      <c r="G392" s="223"/>
      <c r="H392" s="226">
        <v>69.8</v>
      </c>
      <c r="I392" s="227"/>
      <c r="J392" s="223"/>
      <c r="K392" s="223"/>
      <c r="L392" s="228"/>
      <c r="M392" s="229"/>
      <c r="N392" s="230"/>
      <c r="O392" s="230"/>
      <c r="P392" s="230"/>
      <c r="Q392" s="230"/>
      <c r="R392" s="230"/>
      <c r="S392" s="230"/>
      <c r="T392" s="231"/>
      <c r="AT392" s="232" t="s">
        <v>185</v>
      </c>
      <c r="AU392" s="232" t="s">
        <v>88</v>
      </c>
      <c r="AV392" s="12" t="s">
        <v>160</v>
      </c>
      <c r="AW392" s="12" t="s">
        <v>41</v>
      </c>
      <c r="AX392" s="12" t="s">
        <v>85</v>
      </c>
      <c r="AY392" s="232" t="s">
        <v>161</v>
      </c>
    </row>
    <row r="393" spans="2:65" s="10" customFormat="1" ht="29.85" customHeight="1">
      <c r="B393" s="194"/>
      <c r="C393" s="195"/>
      <c r="D393" s="196" t="s">
        <v>76</v>
      </c>
      <c r="E393" s="208" t="s">
        <v>160</v>
      </c>
      <c r="F393" s="208" t="s">
        <v>803</v>
      </c>
      <c r="G393" s="195"/>
      <c r="H393" s="195"/>
      <c r="I393" s="198"/>
      <c r="J393" s="209">
        <f>BK393</f>
        <v>0</v>
      </c>
      <c r="K393" s="195"/>
      <c r="L393" s="200"/>
      <c r="M393" s="201"/>
      <c r="N393" s="202"/>
      <c r="O393" s="202"/>
      <c r="P393" s="203">
        <f>SUM(P394:P461)</f>
        <v>0</v>
      </c>
      <c r="Q393" s="202"/>
      <c r="R393" s="203">
        <f>SUM(R394:R461)</f>
        <v>214.81003235999998</v>
      </c>
      <c r="S393" s="202"/>
      <c r="T393" s="204">
        <f>SUM(T394:T461)</f>
        <v>0</v>
      </c>
      <c r="AR393" s="205" t="s">
        <v>85</v>
      </c>
      <c r="AT393" s="206" t="s">
        <v>76</v>
      </c>
      <c r="AU393" s="206" t="s">
        <v>85</v>
      </c>
      <c r="AY393" s="205" t="s">
        <v>161</v>
      </c>
      <c r="BK393" s="207">
        <f>SUM(BK394:BK461)</f>
        <v>0</v>
      </c>
    </row>
    <row r="394" spans="2:65" s="1" customFormat="1" ht="16.5" customHeight="1">
      <c r="B394" s="42"/>
      <c r="C394" s="163" t="s">
        <v>804</v>
      </c>
      <c r="D394" s="163" t="s">
        <v>156</v>
      </c>
      <c r="E394" s="164" t="s">
        <v>805</v>
      </c>
      <c r="F394" s="165" t="s">
        <v>806</v>
      </c>
      <c r="G394" s="166" t="s">
        <v>248</v>
      </c>
      <c r="H394" s="167">
        <v>16.02</v>
      </c>
      <c r="I394" s="168"/>
      <c r="J394" s="169">
        <f>ROUND(I394*H394,2)</f>
        <v>0</v>
      </c>
      <c r="K394" s="165" t="s">
        <v>178</v>
      </c>
      <c r="L394" s="62"/>
      <c r="M394" s="170" t="s">
        <v>32</v>
      </c>
      <c r="N394" s="171" t="s">
        <v>48</v>
      </c>
      <c r="O394" s="43"/>
      <c r="P394" s="172">
        <f>O394*H394</f>
        <v>0</v>
      </c>
      <c r="Q394" s="172">
        <v>0</v>
      </c>
      <c r="R394" s="172">
        <f>Q394*H394</f>
        <v>0</v>
      </c>
      <c r="S394" s="172">
        <v>0</v>
      </c>
      <c r="T394" s="173">
        <f>S394*H394</f>
        <v>0</v>
      </c>
      <c r="AR394" s="24" t="s">
        <v>160</v>
      </c>
      <c r="AT394" s="24" t="s">
        <v>156</v>
      </c>
      <c r="AU394" s="24" t="s">
        <v>88</v>
      </c>
      <c r="AY394" s="24" t="s">
        <v>161</v>
      </c>
      <c r="BE394" s="174">
        <f>IF(N394="základní",J394,0)</f>
        <v>0</v>
      </c>
      <c r="BF394" s="174">
        <f>IF(N394="snížená",J394,0)</f>
        <v>0</v>
      </c>
      <c r="BG394" s="174">
        <f>IF(N394="zákl. přenesená",J394,0)</f>
        <v>0</v>
      </c>
      <c r="BH394" s="174">
        <f>IF(N394="sníž. přenesená",J394,0)</f>
        <v>0</v>
      </c>
      <c r="BI394" s="174">
        <f>IF(N394="nulová",J394,0)</f>
        <v>0</v>
      </c>
      <c r="BJ394" s="24" t="s">
        <v>85</v>
      </c>
      <c r="BK394" s="174">
        <f>ROUND(I394*H394,2)</f>
        <v>0</v>
      </c>
      <c r="BL394" s="24" t="s">
        <v>160</v>
      </c>
      <c r="BM394" s="24" t="s">
        <v>807</v>
      </c>
    </row>
    <row r="395" spans="2:65" s="1" customFormat="1" ht="24">
      <c r="B395" s="42"/>
      <c r="C395" s="64"/>
      <c r="D395" s="175" t="s">
        <v>163</v>
      </c>
      <c r="E395" s="64"/>
      <c r="F395" s="176" t="s">
        <v>808</v>
      </c>
      <c r="G395" s="64"/>
      <c r="H395" s="64"/>
      <c r="I395" s="150"/>
      <c r="J395" s="64"/>
      <c r="K395" s="64"/>
      <c r="L395" s="62"/>
      <c r="M395" s="210"/>
      <c r="N395" s="43"/>
      <c r="O395" s="43"/>
      <c r="P395" s="43"/>
      <c r="Q395" s="43"/>
      <c r="R395" s="43"/>
      <c r="S395" s="43"/>
      <c r="T395" s="79"/>
      <c r="AT395" s="24" t="s">
        <v>163</v>
      </c>
      <c r="AU395" s="24" t="s">
        <v>88</v>
      </c>
    </row>
    <row r="396" spans="2:65" s="13" customFormat="1" ht="12">
      <c r="B396" s="234"/>
      <c r="C396" s="235"/>
      <c r="D396" s="175" t="s">
        <v>185</v>
      </c>
      <c r="E396" s="236" t="s">
        <v>32</v>
      </c>
      <c r="F396" s="237" t="s">
        <v>809</v>
      </c>
      <c r="G396" s="235"/>
      <c r="H396" s="236" t="s">
        <v>32</v>
      </c>
      <c r="I396" s="238"/>
      <c r="J396" s="235"/>
      <c r="K396" s="235"/>
      <c r="L396" s="239"/>
      <c r="M396" s="240"/>
      <c r="N396" s="241"/>
      <c r="O396" s="241"/>
      <c r="P396" s="241"/>
      <c r="Q396" s="241"/>
      <c r="R396" s="241"/>
      <c r="S396" s="241"/>
      <c r="T396" s="242"/>
      <c r="AT396" s="243" t="s">
        <v>185</v>
      </c>
      <c r="AU396" s="243" t="s">
        <v>88</v>
      </c>
      <c r="AV396" s="13" t="s">
        <v>85</v>
      </c>
      <c r="AW396" s="13" t="s">
        <v>41</v>
      </c>
      <c r="AX396" s="13" t="s">
        <v>77</v>
      </c>
      <c r="AY396" s="243" t="s">
        <v>161</v>
      </c>
    </row>
    <row r="397" spans="2:65" s="11" customFormat="1" ht="12">
      <c r="B397" s="211"/>
      <c r="C397" s="212"/>
      <c r="D397" s="175" t="s">
        <v>185</v>
      </c>
      <c r="E397" s="213" t="s">
        <v>32</v>
      </c>
      <c r="F397" s="214" t="s">
        <v>810</v>
      </c>
      <c r="G397" s="212"/>
      <c r="H397" s="215">
        <v>11.62</v>
      </c>
      <c r="I397" s="216"/>
      <c r="J397" s="212"/>
      <c r="K397" s="212"/>
      <c r="L397" s="217"/>
      <c r="M397" s="218"/>
      <c r="N397" s="219"/>
      <c r="O397" s="219"/>
      <c r="P397" s="219"/>
      <c r="Q397" s="219"/>
      <c r="R397" s="219"/>
      <c r="S397" s="219"/>
      <c r="T397" s="220"/>
      <c r="AT397" s="221" t="s">
        <v>185</v>
      </c>
      <c r="AU397" s="221" t="s">
        <v>88</v>
      </c>
      <c r="AV397" s="11" t="s">
        <v>88</v>
      </c>
      <c r="AW397" s="11" t="s">
        <v>41</v>
      </c>
      <c r="AX397" s="11" t="s">
        <v>77</v>
      </c>
      <c r="AY397" s="221" t="s">
        <v>161</v>
      </c>
    </row>
    <row r="398" spans="2:65" s="11" customFormat="1" ht="12">
      <c r="B398" s="211"/>
      <c r="C398" s="212"/>
      <c r="D398" s="175" t="s">
        <v>185</v>
      </c>
      <c r="E398" s="213" t="s">
        <v>32</v>
      </c>
      <c r="F398" s="214" t="s">
        <v>811</v>
      </c>
      <c r="G398" s="212"/>
      <c r="H398" s="215">
        <v>4.4000000000000004</v>
      </c>
      <c r="I398" s="216"/>
      <c r="J398" s="212"/>
      <c r="K398" s="212"/>
      <c r="L398" s="217"/>
      <c r="M398" s="218"/>
      <c r="N398" s="219"/>
      <c r="O398" s="219"/>
      <c r="P398" s="219"/>
      <c r="Q398" s="219"/>
      <c r="R398" s="219"/>
      <c r="S398" s="219"/>
      <c r="T398" s="220"/>
      <c r="AT398" s="221" t="s">
        <v>185</v>
      </c>
      <c r="AU398" s="221" t="s">
        <v>88</v>
      </c>
      <c r="AV398" s="11" t="s">
        <v>88</v>
      </c>
      <c r="AW398" s="11" t="s">
        <v>41</v>
      </c>
      <c r="AX398" s="11" t="s">
        <v>77</v>
      </c>
      <c r="AY398" s="221" t="s">
        <v>161</v>
      </c>
    </row>
    <row r="399" spans="2:65" s="12" customFormat="1" ht="12">
      <c r="B399" s="222"/>
      <c r="C399" s="223"/>
      <c r="D399" s="175" t="s">
        <v>185</v>
      </c>
      <c r="E399" s="224" t="s">
        <v>32</v>
      </c>
      <c r="F399" s="225" t="s">
        <v>192</v>
      </c>
      <c r="G399" s="223"/>
      <c r="H399" s="226">
        <v>16.02</v>
      </c>
      <c r="I399" s="227"/>
      <c r="J399" s="223"/>
      <c r="K399" s="223"/>
      <c r="L399" s="228"/>
      <c r="M399" s="229"/>
      <c r="N399" s="230"/>
      <c r="O399" s="230"/>
      <c r="P399" s="230"/>
      <c r="Q399" s="230"/>
      <c r="R399" s="230"/>
      <c r="S399" s="230"/>
      <c r="T399" s="231"/>
      <c r="AT399" s="232" t="s">
        <v>185</v>
      </c>
      <c r="AU399" s="232" t="s">
        <v>88</v>
      </c>
      <c r="AV399" s="12" t="s">
        <v>160</v>
      </c>
      <c r="AW399" s="12" t="s">
        <v>41</v>
      </c>
      <c r="AX399" s="12" t="s">
        <v>85</v>
      </c>
      <c r="AY399" s="232" t="s">
        <v>161</v>
      </c>
    </row>
    <row r="400" spans="2:65" s="1" customFormat="1" ht="16.5" customHeight="1">
      <c r="B400" s="42"/>
      <c r="C400" s="163" t="s">
        <v>812</v>
      </c>
      <c r="D400" s="163" t="s">
        <v>156</v>
      </c>
      <c r="E400" s="164" t="s">
        <v>813</v>
      </c>
      <c r="F400" s="165" t="s">
        <v>814</v>
      </c>
      <c r="G400" s="166" t="s">
        <v>237</v>
      </c>
      <c r="H400" s="167">
        <v>14.16</v>
      </c>
      <c r="I400" s="168"/>
      <c r="J400" s="169">
        <f>ROUND(I400*H400,2)</f>
        <v>0</v>
      </c>
      <c r="K400" s="165" t="s">
        <v>178</v>
      </c>
      <c r="L400" s="62"/>
      <c r="M400" s="170" t="s">
        <v>32</v>
      </c>
      <c r="N400" s="171" t="s">
        <v>48</v>
      </c>
      <c r="O400" s="43"/>
      <c r="P400" s="172">
        <f>O400*H400</f>
        <v>0</v>
      </c>
      <c r="Q400" s="172">
        <v>1.787E-2</v>
      </c>
      <c r="R400" s="172">
        <f>Q400*H400</f>
        <v>0.25303920000000002</v>
      </c>
      <c r="S400" s="172">
        <v>0</v>
      </c>
      <c r="T400" s="173">
        <f>S400*H400</f>
        <v>0</v>
      </c>
      <c r="AR400" s="24" t="s">
        <v>160</v>
      </c>
      <c r="AT400" s="24" t="s">
        <v>156</v>
      </c>
      <c r="AU400" s="24" t="s">
        <v>88</v>
      </c>
      <c r="AY400" s="24" t="s">
        <v>161</v>
      </c>
      <c r="BE400" s="174">
        <f>IF(N400="základní",J400,0)</f>
        <v>0</v>
      </c>
      <c r="BF400" s="174">
        <f>IF(N400="snížená",J400,0)</f>
        <v>0</v>
      </c>
      <c r="BG400" s="174">
        <f>IF(N400="zákl. přenesená",J400,0)</f>
        <v>0</v>
      </c>
      <c r="BH400" s="174">
        <f>IF(N400="sníž. přenesená",J400,0)</f>
        <v>0</v>
      </c>
      <c r="BI400" s="174">
        <f>IF(N400="nulová",J400,0)</f>
        <v>0</v>
      </c>
      <c r="BJ400" s="24" t="s">
        <v>85</v>
      </c>
      <c r="BK400" s="174">
        <f>ROUND(I400*H400,2)</f>
        <v>0</v>
      </c>
      <c r="BL400" s="24" t="s">
        <v>160</v>
      </c>
      <c r="BM400" s="24" t="s">
        <v>815</v>
      </c>
    </row>
    <row r="401" spans="2:65" s="13" customFormat="1" ht="12">
      <c r="B401" s="234"/>
      <c r="C401" s="235"/>
      <c r="D401" s="175" t="s">
        <v>185</v>
      </c>
      <c r="E401" s="236" t="s">
        <v>32</v>
      </c>
      <c r="F401" s="237" t="s">
        <v>816</v>
      </c>
      <c r="G401" s="235"/>
      <c r="H401" s="236" t="s">
        <v>32</v>
      </c>
      <c r="I401" s="238"/>
      <c r="J401" s="235"/>
      <c r="K401" s="235"/>
      <c r="L401" s="239"/>
      <c r="M401" s="240"/>
      <c r="N401" s="241"/>
      <c r="O401" s="241"/>
      <c r="P401" s="241"/>
      <c r="Q401" s="241"/>
      <c r="R401" s="241"/>
      <c r="S401" s="241"/>
      <c r="T401" s="242"/>
      <c r="AT401" s="243" t="s">
        <v>185</v>
      </c>
      <c r="AU401" s="243" t="s">
        <v>88</v>
      </c>
      <c r="AV401" s="13" t="s">
        <v>85</v>
      </c>
      <c r="AW401" s="13" t="s">
        <v>41</v>
      </c>
      <c r="AX401" s="13" t="s">
        <v>77</v>
      </c>
      <c r="AY401" s="243" t="s">
        <v>161</v>
      </c>
    </row>
    <row r="402" spans="2:65" s="11" customFormat="1" ht="12">
      <c r="B402" s="211"/>
      <c r="C402" s="212"/>
      <c r="D402" s="175" t="s">
        <v>185</v>
      </c>
      <c r="E402" s="213" t="s">
        <v>32</v>
      </c>
      <c r="F402" s="214" t="s">
        <v>817</v>
      </c>
      <c r="G402" s="212"/>
      <c r="H402" s="215">
        <v>4.2</v>
      </c>
      <c r="I402" s="216"/>
      <c r="J402" s="212"/>
      <c r="K402" s="212"/>
      <c r="L402" s="217"/>
      <c r="M402" s="218"/>
      <c r="N402" s="219"/>
      <c r="O402" s="219"/>
      <c r="P402" s="219"/>
      <c r="Q402" s="219"/>
      <c r="R402" s="219"/>
      <c r="S402" s="219"/>
      <c r="T402" s="220"/>
      <c r="AT402" s="221" t="s">
        <v>185</v>
      </c>
      <c r="AU402" s="221" t="s">
        <v>88</v>
      </c>
      <c r="AV402" s="11" t="s">
        <v>88</v>
      </c>
      <c r="AW402" s="11" t="s">
        <v>41</v>
      </c>
      <c r="AX402" s="11" t="s">
        <v>77</v>
      </c>
      <c r="AY402" s="221" t="s">
        <v>161</v>
      </c>
    </row>
    <row r="403" spans="2:65" s="11" customFormat="1" ht="12">
      <c r="B403" s="211"/>
      <c r="C403" s="212"/>
      <c r="D403" s="175" t="s">
        <v>185</v>
      </c>
      <c r="E403" s="213" t="s">
        <v>32</v>
      </c>
      <c r="F403" s="214" t="s">
        <v>818</v>
      </c>
      <c r="G403" s="212"/>
      <c r="H403" s="215">
        <v>9.9600000000000009</v>
      </c>
      <c r="I403" s="216"/>
      <c r="J403" s="212"/>
      <c r="K403" s="212"/>
      <c r="L403" s="217"/>
      <c r="M403" s="218"/>
      <c r="N403" s="219"/>
      <c r="O403" s="219"/>
      <c r="P403" s="219"/>
      <c r="Q403" s="219"/>
      <c r="R403" s="219"/>
      <c r="S403" s="219"/>
      <c r="T403" s="220"/>
      <c r="AT403" s="221" t="s">
        <v>185</v>
      </c>
      <c r="AU403" s="221" t="s">
        <v>88</v>
      </c>
      <c r="AV403" s="11" t="s">
        <v>88</v>
      </c>
      <c r="AW403" s="11" t="s">
        <v>41</v>
      </c>
      <c r="AX403" s="11" t="s">
        <v>77</v>
      </c>
      <c r="AY403" s="221" t="s">
        <v>161</v>
      </c>
    </row>
    <row r="404" spans="2:65" s="12" customFormat="1" ht="12">
      <c r="B404" s="222"/>
      <c r="C404" s="223"/>
      <c r="D404" s="175" t="s">
        <v>185</v>
      </c>
      <c r="E404" s="224" t="s">
        <v>32</v>
      </c>
      <c r="F404" s="225" t="s">
        <v>192</v>
      </c>
      <c r="G404" s="223"/>
      <c r="H404" s="226">
        <v>14.16</v>
      </c>
      <c r="I404" s="227"/>
      <c r="J404" s="223"/>
      <c r="K404" s="223"/>
      <c r="L404" s="228"/>
      <c r="M404" s="229"/>
      <c r="N404" s="230"/>
      <c r="O404" s="230"/>
      <c r="P404" s="230"/>
      <c r="Q404" s="230"/>
      <c r="R404" s="230"/>
      <c r="S404" s="230"/>
      <c r="T404" s="231"/>
      <c r="AT404" s="232" t="s">
        <v>185</v>
      </c>
      <c r="AU404" s="232" t="s">
        <v>88</v>
      </c>
      <c r="AV404" s="12" t="s">
        <v>160</v>
      </c>
      <c r="AW404" s="12" t="s">
        <v>41</v>
      </c>
      <c r="AX404" s="12" t="s">
        <v>85</v>
      </c>
      <c r="AY404" s="232" t="s">
        <v>161</v>
      </c>
    </row>
    <row r="405" spans="2:65" s="1" customFormat="1" ht="16.5" customHeight="1">
      <c r="B405" s="42"/>
      <c r="C405" s="163" t="s">
        <v>819</v>
      </c>
      <c r="D405" s="163" t="s">
        <v>156</v>
      </c>
      <c r="E405" s="164" t="s">
        <v>820</v>
      </c>
      <c r="F405" s="165" t="s">
        <v>821</v>
      </c>
      <c r="G405" s="166" t="s">
        <v>237</v>
      </c>
      <c r="H405" s="167">
        <v>14.16</v>
      </c>
      <c r="I405" s="168"/>
      <c r="J405" s="169">
        <f>ROUND(I405*H405,2)</f>
        <v>0</v>
      </c>
      <c r="K405" s="165" t="s">
        <v>178</v>
      </c>
      <c r="L405" s="62"/>
      <c r="M405" s="170" t="s">
        <v>32</v>
      </c>
      <c r="N405" s="171" t="s">
        <v>48</v>
      </c>
      <c r="O405" s="43"/>
      <c r="P405" s="172">
        <f>O405*H405</f>
        <v>0</v>
      </c>
      <c r="Q405" s="172">
        <v>0</v>
      </c>
      <c r="R405" s="172">
        <f>Q405*H405</f>
        <v>0</v>
      </c>
      <c r="S405" s="172">
        <v>0</v>
      </c>
      <c r="T405" s="173">
        <f>S405*H405</f>
        <v>0</v>
      </c>
      <c r="AR405" s="24" t="s">
        <v>160</v>
      </c>
      <c r="AT405" s="24" t="s">
        <v>156</v>
      </c>
      <c r="AU405" s="24" t="s">
        <v>88</v>
      </c>
      <c r="AY405" s="24" t="s">
        <v>161</v>
      </c>
      <c r="BE405" s="174">
        <f>IF(N405="základní",J405,0)</f>
        <v>0</v>
      </c>
      <c r="BF405" s="174">
        <f>IF(N405="snížená",J405,0)</f>
        <v>0</v>
      </c>
      <c r="BG405" s="174">
        <f>IF(N405="zákl. přenesená",J405,0)</f>
        <v>0</v>
      </c>
      <c r="BH405" s="174">
        <f>IF(N405="sníž. přenesená",J405,0)</f>
        <v>0</v>
      </c>
      <c r="BI405" s="174">
        <f>IF(N405="nulová",J405,0)</f>
        <v>0</v>
      </c>
      <c r="BJ405" s="24" t="s">
        <v>85</v>
      </c>
      <c r="BK405" s="174">
        <f>ROUND(I405*H405,2)</f>
        <v>0</v>
      </c>
      <c r="BL405" s="24" t="s">
        <v>160</v>
      </c>
      <c r="BM405" s="24" t="s">
        <v>822</v>
      </c>
    </row>
    <row r="406" spans="2:65" s="1" customFormat="1" ht="16.5" customHeight="1">
      <c r="B406" s="42"/>
      <c r="C406" s="163" t="s">
        <v>823</v>
      </c>
      <c r="D406" s="163" t="s">
        <v>156</v>
      </c>
      <c r="E406" s="164" t="s">
        <v>824</v>
      </c>
      <c r="F406" s="165" t="s">
        <v>825</v>
      </c>
      <c r="G406" s="166" t="s">
        <v>298</v>
      </c>
      <c r="H406" s="167">
        <v>3.524</v>
      </c>
      <c r="I406" s="168"/>
      <c r="J406" s="169">
        <f>ROUND(I406*H406,2)</f>
        <v>0</v>
      </c>
      <c r="K406" s="165" t="s">
        <v>178</v>
      </c>
      <c r="L406" s="62"/>
      <c r="M406" s="170" t="s">
        <v>32</v>
      </c>
      <c r="N406" s="171" t="s">
        <v>48</v>
      </c>
      <c r="O406" s="43"/>
      <c r="P406" s="172">
        <f>O406*H406</f>
        <v>0</v>
      </c>
      <c r="Q406" s="172">
        <v>1.0490900000000001</v>
      </c>
      <c r="R406" s="172">
        <f>Q406*H406</f>
        <v>3.6969931600000003</v>
      </c>
      <c r="S406" s="172">
        <v>0</v>
      </c>
      <c r="T406" s="173">
        <f>S406*H406</f>
        <v>0</v>
      </c>
      <c r="AR406" s="24" t="s">
        <v>160</v>
      </c>
      <c r="AT406" s="24" t="s">
        <v>156</v>
      </c>
      <c r="AU406" s="24" t="s">
        <v>88</v>
      </c>
      <c r="AY406" s="24" t="s">
        <v>161</v>
      </c>
      <c r="BE406" s="174">
        <f>IF(N406="základní",J406,0)</f>
        <v>0</v>
      </c>
      <c r="BF406" s="174">
        <f>IF(N406="snížená",J406,0)</f>
        <v>0</v>
      </c>
      <c r="BG406" s="174">
        <f>IF(N406="zákl. přenesená",J406,0)</f>
        <v>0</v>
      </c>
      <c r="BH406" s="174">
        <f>IF(N406="sníž. přenesená",J406,0)</f>
        <v>0</v>
      </c>
      <c r="BI406" s="174">
        <f>IF(N406="nulová",J406,0)</f>
        <v>0</v>
      </c>
      <c r="BJ406" s="24" t="s">
        <v>85</v>
      </c>
      <c r="BK406" s="174">
        <f>ROUND(I406*H406,2)</f>
        <v>0</v>
      </c>
      <c r="BL406" s="24" t="s">
        <v>160</v>
      </c>
      <c r="BM406" s="24" t="s">
        <v>826</v>
      </c>
    </row>
    <row r="407" spans="2:65" s="1" customFormat="1" ht="24">
      <c r="B407" s="42"/>
      <c r="C407" s="64"/>
      <c r="D407" s="175" t="s">
        <v>163</v>
      </c>
      <c r="E407" s="64"/>
      <c r="F407" s="176" t="s">
        <v>827</v>
      </c>
      <c r="G407" s="64"/>
      <c r="H407" s="64"/>
      <c r="I407" s="150"/>
      <c r="J407" s="64"/>
      <c r="K407" s="64"/>
      <c r="L407" s="62"/>
      <c r="M407" s="210"/>
      <c r="N407" s="43"/>
      <c r="O407" s="43"/>
      <c r="P407" s="43"/>
      <c r="Q407" s="43"/>
      <c r="R407" s="43"/>
      <c r="S407" s="43"/>
      <c r="T407" s="79"/>
      <c r="AT407" s="24" t="s">
        <v>163</v>
      </c>
      <c r="AU407" s="24" t="s">
        <v>88</v>
      </c>
    </row>
    <row r="408" spans="2:65" s="11" customFormat="1" ht="12">
      <c r="B408" s="211"/>
      <c r="C408" s="212"/>
      <c r="D408" s="175" t="s">
        <v>185</v>
      </c>
      <c r="E408" s="212"/>
      <c r="F408" s="214" t="s">
        <v>828</v>
      </c>
      <c r="G408" s="212"/>
      <c r="H408" s="215">
        <v>3.524</v>
      </c>
      <c r="I408" s="216"/>
      <c r="J408" s="212"/>
      <c r="K408" s="212"/>
      <c r="L408" s="217"/>
      <c r="M408" s="218"/>
      <c r="N408" s="219"/>
      <c r="O408" s="219"/>
      <c r="P408" s="219"/>
      <c r="Q408" s="219"/>
      <c r="R408" s="219"/>
      <c r="S408" s="219"/>
      <c r="T408" s="220"/>
      <c r="AT408" s="221" t="s">
        <v>185</v>
      </c>
      <c r="AU408" s="221" t="s">
        <v>88</v>
      </c>
      <c r="AV408" s="11" t="s">
        <v>88</v>
      </c>
      <c r="AW408" s="11" t="s">
        <v>6</v>
      </c>
      <c r="AX408" s="11" t="s">
        <v>85</v>
      </c>
      <c r="AY408" s="221" t="s">
        <v>161</v>
      </c>
    </row>
    <row r="409" spans="2:65" s="1" customFormat="1" ht="16.5" customHeight="1">
      <c r="B409" s="42"/>
      <c r="C409" s="163" t="s">
        <v>829</v>
      </c>
      <c r="D409" s="163" t="s">
        <v>156</v>
      </c>
      <c r="E409" s="164" t="s">
        <v>830</v>
      </c>
      <c r="F409" s="165" t="s">
        <v>831</v>
      </c>
      <c r="G409" s="166" t="s">
        <v>237</v>
      </c>
      <c r="H409" s="167">
        <v>24.9</v>
      </c>
      <c r="I409" s="168"/>
      <c r="J409" s="169">
        <f>ROUND(I409*H409,2)</f>
        <v>0</v>
      </c>
      <c r="K409" s="165" t="s">
        <v>178</v>
      </c>
      <c r="L409" s="62"/>
      <c r="M409" s="170" t="s">
        <v>32</v>
      </c>
      <c r="N409" s="171" t="s">
        <v>48</v>
      </c>
      <c r="O409" s="43"/>
      <c r="P409" s="172">
        <f>O409*H409</f>
        <v>0</v>
      </c>
      <c r="Q409" s="172">
        <v>1.0880000000000001E-2</v>
      </c>
      <c r="R409" s="172">
        <f>Q409*H409</f>
        <v>0.27091199999999999</v>
      </c>
      <c r="S409" s="172">
        <v>0</v>
      </c>
      <c r="T409" s="173">
        <f>S409*H409</f>
        <v>0</v>
      </c>
      <c r="AR409" s="24" t="s">
        <v>160</v>
      </c>
      <c r="AT409" s="24" t="s">
        <v>156</v>
      </c>
      <c r="AU409" s="24" t="s">
        <v>88</v>
      </c>
      <c r="AY409" s="24" t="s">
        <v>161</v>
      </c>
      <c r="BE409" s="174">
        <f>IF(N409="základní",J409,0)</f>
        <v>0</v>
      </c>
      <c r="BF409" s="174">
        <f>IF(N409="snížená",J409,0)</f>
        <v>0</v>
      </c>
      <c r="BG409" s="174">
        <f>IF(N409="zákl. přenesená",J409,0)</f>
        <v>0</v>
      </c>
      <c r="BH409" s="174">
        <f>IF(N409="sníž. přenesená",J409,0)</f>
        <v>0</v>
      </c>
      <c r="BI409" s="174">
        <f>IF(N409="nulová",J409,0)</f>
        <v>0</v>
      </c>
      <c r="BJ409" s="24" t="s">
        <v>85</v>
      </c>
      <c r="BK409" s="174">
        <f>ROUND(I409*H409,2)</f>
        <v>0</v>
      </c>
      <c r="BL409" s="24" t="s">
        <v>160</v>
      </c>
      <c r="BM409" s="24" t="s">
        <v>832</v>
      </c>
    </row>
    <row r="410" spans="2:65" s="11" customFormat="1" ht="12">
      <c r="B410" s="211"/>
      <c r="C410" s="212"/>
      <c r="D410" s="175" t="s">
        <v>185</v>
      </c>
      <c r="E410" s="213" t="s">
        <v>32</v>
      </c>
      <c r="F410" s="214" t="s">
        <v>833</v>
      </c>
      <c r="G410" s="212"/>
      <c r="H410" s="215">
        <v>24.9</v>
      </c>
      <c r="I410" s="216"/>
      <c r="J410" s="212"/>
      <c r="K410" s="212"/>
      <c r="L410" s="217"/>
      <c r="M410" s="218"/>
      <c r="N410" s="219"/>
      <c r="O410" s="219"/>
      <c r="P410" s="219"/>
      <c r="Q410" s="219"/>
      <c r="R410" s="219"/>
      <c r="S410" s="219"/>
      <c r="T410" s="220"/>
      <c r="AT410" s="221" t="s">
        <v>185</v>
      </c>
      <c r="AU410" s="221" t="s">
        <v>88</v>
      </c>
      <c r="AV410" s="11" t="s">
        <v>88</v>
      </c>
      <c r="AW410" s="11" t="s">
        <v>41</v>
      </c>
      <c r="AX410" s="11" t="s">
        <v>85</v>
      </c>
      <c r="AY410" s="221" t="s">
        <v>161</v>
      </c>
    </row>
    <row r="411" spans="2:65" s="1" customFormat="1" ht="16.5" customHeight="1">
      <c r="B411" s="42"/>
      <c r="C411" s="163" t="s">
        <v>834</v>
      </c>
      <c r="D411" s="163" t="s">
        <v>156</v>
      </c>
      <c r="E411" s="164" t="s">
        <v>835</v>
      </c>
      <c r="F411" s="165" t="s">
        <v>836</v>
      </c>
      <c r="G411" s="166" t="s">
        <v>237</v>
      </c>
      <c r="H411" s="167">
        <v>24.9</v>
      </c>
      <c r="I411" s="168"/>
      <c r="J411" s="169">
        <f>ROUND(I411*H411,2)</f>
        <v>0</v>
      </c>
      <c r="K411" s="165" t="s">
        <v>178</v>
      </c>
      <c r="L411" s="62"/>
      <c r="M411" s="170" t="s">
        <v>32</v>
      </c>
      <c r="N411" s="171" t="s">
        <v>48</v>
      </c>
      <c r="O411" s="43"/>
      <c r="P411" s="172">
        <f>O411*H411</f>
        <v>0</v>
      </c>
      <c r="Q411" s="172">
        <v>0</v>
      </c>
      <c r="R411" s="172">
        <f>Q411*H411</f>
        <v>0</v>
      </c>
      <c r="S411" s="172">
        <v>0</v>
      </c>
      <c r="T411" s="173">
        <f>S411*H411</f>
        <v>0</v>
      </c>
      <c r="AR411" s="24" t="s">
        <v>160</v>
      </c>
      <c r="AT411" s="24" t="s">
        <v>156</v>
      </c>
      <c r="AU411" s="24" t="s">
        <v>88</v>
      </c>
      <c r="AY411" s="24" t="s">
        <v>161</v>
      </c>
      <c r="BE411" s="174">
        <f>IF(N411="základní",J411,0)</f>
        <v>0</v>
      </c>
      <c r="BF411" s="174">
        <f>IF(N411="snížená",J411,0)</f>
        <v>0</v>
      </c>
      <c r="BG411" s="174">
        <f>IF(N411="zákl. přenesená",J411,0)</f>
        <v>0</v>
      </c>
      <c r="BH411" s="174">
        <f>IF(N411="sníž. přenesená",J411,0)</f>
        <v>0</v>
      </c>
      <c r="BI411" s="174">
        <f>IF(N411="nulová",J411,0)</f>
        <v>0</v>
      </c>
      <c r="BJ411" s="24" t="s">
        <v>85</v>
      </c>
      <c r="BK411" s="174">
        <f>ROUND(I411*H411,2)</f>
        <v>0</v>
      </c>
      <c r="BL411" s="24" t="s">
        <v>160</v>
      </c>
      <c r="BM411" s="24" t="s">
        <v>837</v>
      </c>
    </row>
    <row r="412" spans="2:65" s="1" customFormat="1" ht="16.5" customHeight="1">
      <c r="B412" s="42"/>
      <c r="C412" s="163" t="s">
        <v>838</v>
      </c>
      <c r="D412" s="163" t="s">
        <v>156</v>
      </c>
      <c r="E412" s="164" t="s">
        <v>839</v>
      </c>
      <c r="F412" s="165" t="s">
        <v>840</v>
      </c>
      <c r="G412" s="166" t="s">
        <v>237</v>
      </c>
      <c r="H412" s="167">
        <v>104</v>
      </c>
      <c r="I412" s="168"/>
      <c r="J412" s="169">
        <f>ROUND(I412*H412,2)</f>
        <v>0</v>
      </c>
      <c r="K412" s="165" t="s">
        <v>178</v>
      </c>
      <c r="L412" s="62"/>
      <c r="M412" s="170" t="s">
        <v>32</v>
      </c>
      <c r="N412" s="171" t="s">
        <v>48</v>
      </c>
      <c r="O412" s="43"/>
      <c r="P412" s="172">
        <f>O412*H412</f>
        <v>0</v>
      </c>
      <c r="Q412" s="172">
        <v>0</v>
      </c>
      <c r="R412" s="172">
        <f>Q412*H412</f>
        <v>0</v>
      </c>
      <c r="S412" s="172">
        <v>0</v>
      </c>
      <c r="T412" s="173">
        <f>S412*H412</f>
        <v>0</v>
      </c>
      <c r="AR412" s="24" t="s">
        <v>160</v>
      </c>
      <c r="AT412" s="24" t="s">
        <v>156</v>
      </c>
      <c r="AU412" s="24" t="s">
        <v>88</v>
      </c>
      <c r="AY412" s="24" t="s">
        <v>161</v>
      </c>
      <c r="BE412" s="174">
        <f>IF(N412="základní",J412,0)</f>
        <v>0</v>
      </c>
      <c r="BF412" s="174">
        <f>IF(N412="snížená",J412,0)</f>
        <v>0</v>
      </c>
      <c r="BG412" s="174">
        <f>IF(N412="zákl. přenesená",J412,0)</f>
        <v>0</v>
      </c>
      <c r="BH412" s="174">
        <f>IF(N412="sníž. přenesená",J412,0)</f>
        <v>0</v>
      </c>
      <c r="BI412" s="174">
        <f>IF(N412="nulová",J412,0)</f>
        <v>0</v>
      </c>
      <c r="BJ412" s="24" t="s">
        <v>85</v>
      </c>
      <c r="BK412" s="174">
        <f>ROUND(I412*H412,2)</f>
        <v>0</v>
      </c>
      <c r="BL412" s="24" t="s">
        <v>160</v>
      </c>
      <c r="BM412" s="24" t="s">
        <v>841</v>
      </c>
    </row>
    <row r="413" spans="2:65" s="13" customFormat="1" ht="12">
      <c r="B413" s="234"/>
      <c r="C413" s="235"/>
      <c r="D413" s="175" t="s">
        <v>185</v>
      </c>
      <c r="E413" s="236" t="s">
        <v>32</v>
      </c>
      <c r="F413" s="237" t="s">
        <v>842</v>
      </c>
      <c r="G413" s="235"/>
      <c r="H413" s="236" t="s">
        <v>32</v>
      </c>
      <c r="I413" s="238"/>
      <c r="J413" s="235"/>
      <c r="K413" s="235"/>
      <c r="L413" s="239"/>
      <c r="M413" s="240"/>
      <c r="N413" s="241"/>
      <c r="O413" s="241"/>
      <c r="P413" s="241"/>
      <c r="Q413" s="241"/>
      <c r="R413" s="241"/>
      <c r="S413" s="241"/>
      <c r="T413" s="242"/>
      <c r="AT413" s="243" t="s">
        <v>185</v>
      </c>
      <c r="AU413" s="243" t="s">
        <v>88</v>
      </c>
      <c r="AV413" s="13" t="s">
        <v>85</v>
      </c>
      <c r="AW413" s="13" t="s">
        <v>41</v>
      </c>
      <c r="AX413" s="13" t="s">
        <v>77</v>
      </c>
      <c r="AY413" s="243" t="s">
        <v>161</v>
      </c>
    </row>
    <row r="414" spans="2:65" s="11" customFormat="1" ht="12">
      <c r="B414" s="211"/>
      <c r="C414" s="212"/>
      <c r="D414" s="175" t="s">
        <v>185</v>
      </c>
      <c r="E414" s="213" t="s">
        <v>32</v>
      </c>
      <c r="F414" s="214" t="s">
        <v>843</v>
      </c>
      <c r="G414" s="212"/>
      <c r="H414" s="215">
        <v>79.099999999999994</v>
      </c>
      <c r="I414" s="216"/>
      <c r="J414" s="212"/>
      <c r="K414" s="212"/>
      <c r="L414" s="217"/>
      <c r="M414" s="218"/>
      <c r="N414" s="219"/>
      <c r="O414" s="219"/>
      <c r="P414" s="219"/>
      <c r="Q414" s="219"/>
      <c r="R414" s="219"/>
      <c r="S414" s="219"/>
      <c r="T414" s="220"/>
      <c r="AT414" s="221" t="s">
        <v>185</v>
      </c>
      <c r="AU414" s="221" t="s">
        <v>88</v>
      </c>
      <c r="AV414" s="11" t="s">
        <v>88</v>
      </c>
      <c r="AW414" s="11" t="s">
        <v>41</v>
      </c>
      <c r="AX414" s="11" t="s">
        <v>77</v>
      </c>
      <c r="AY414" s="221" t="s">
        <v>161</v>
      </c>
    </row>
    <row r="415" spans="2:65" s="11" customFormat="1" ht="24">
      <c r="B415" s="211"/>
      <c r="C415" s="212"/>
      <c r="D415" s="175" t="s">
        <v>185</v>
      </c>
      <c r="E415" s="213" t="s">
        <v>32</v>
      </c>
      <c r="F415" s="214" t="s">
        <v>844</v>
      </c>
      <c r="G415" s="212"/>
      <c r="H415" s="215">
        <v>24.9</v>
      </c>
      <c r="I415" s="216"/>
      <c r="J415" s="212"/>
      <c r="K415" s="212"/>
      <c r="L415" s="217"/>
      <c r="M415" s="218"/>
      <c r="N415" s="219"/>
      <c r="O415" s="219"/>
      <c r="P415" s="219"/>
      <c r="Q415" s="219"/>
      <c r="R415" s="219"/>
      <c r="S415" s="219"/>
      <c r="T415" s="220"/>
      <c r="AT415" s="221" t="s">
        <v>185</v>
      </c>
      <c r="AU415" s="221" t="s">
        <v>88</v>
      </c>
      <c r="AV415" s="11" t="s">
        <v>88</v>
      </c>
      <c r="AW415" s="11" t="s">
        <v>41</v>
      </c>
      <c r="AX415" s="11" t="s">
        <v>77</v>
      </c>
      <c r="AY415" s="221" t="s">
        <v>161</v>
      </c>
    </row>
    <row r="416" spans="2:65" s="12" customFormat="1" ht="12">
      <c r="B416" s="222"/>
      <c r="C416" s="223"/>
      <c r="D416" s="175" t="s">
        <v>185</v>
      </c>
      <c r="E416" s="224" t="s">
        <v>32</v>
      </c>
      <c r="F416" s="225" t="s">
        <v>192</v>
      </c>
      <c r="G416" s="223"/>
      <c r="H416" s="226">
        <v>104</v>
      </c>
      <c r="I416" s="227"/>
      <c r="J416" s="223"/>
      <c r="K416" s="223"/>
      <c r="L416" s="228"/>
      <c r="M416" s="229"/>
      <c r="N416" s="230"/>
      <c r="O416" s="230"/>
      <c r="P416" s="230"/>
      <c r="Q416" s="230"/>
      <c r="R416" s="230"/>
      <c r="S416" s="230"/>
      <c r="T416" s="231"/>
      <c r="AT416" s="232" t="s">
        <v>185</v>
      </c>
      <c r="AU416" s="232" t="s">
        <v>88</v>
      </c>
      <c r="AV416" s="12" t="s">
        <v>160</v>
      </c>
      <c r="AW416" s="12" t="s">
        <v>41</v>
      </c>
      <c r="AX416" s="12" t="s">
        <v>85</v>
      </c>
      <c r="AY416" s="232" t="s">
        <v>161</v>
      </c>
    </row>
    <row r="417" spans="2:65" s="1" customFormat="1" ht="16.5" customHeight="1">
      <c r="B417" s="42"/>
      <c r="C417" s="163" t="s">
        <v>845</v>
      </c>
      <c r="D417" s="163" t="s">
        <v>156</v>
      </c>
      <c r="E417" s="164" t="s">
        <v>846</v>
      </c>
      <c r="F417" s="165" t="s">
        <v>847</v>
      </c>
      <c r="G417" s="166" t="s">
        <v>237</v>
      </c>
      <c r="H417" s="167">
        <v>6.84</v>
      </c>
      <c r="I417" s="168"/>
      <c r="J417" s="169">
        <f>ROUND(I417*H417,2)</f>
        <v>0</v>
      </c>
      <c r="K417" s="165" t="s">
        <v>178</v>
      </c>
      <c r="L417" s="62"/>
      <c r="M417" s="170" t="s">
        <v>32</v>
      </c>
      <c r="N417" s="171" t="s">
        <v>48</v>
      </c>
      <c r="O417" s="43"/>
      <c r="P417" s="172">
        <f>O417*H417</f>
        <v>0</v>
      </c>
      <c r="Q417" s="172">
        <v>0</v>
      </c>
      <c r="R417" s="172">
        <f>Q417*H417</f>
        <v>0</v>
      </c>
      <c r="S417" s="172">
        <v>0</v>
      </c>
      <c r="T417" s="173">
        <f>S417*H417</f>
        <v>0</v>
      </c>
      <c r="AR417" s="24" t="s">
        <v>160</v>
      </c>
      <c r="AT417" s="24" t="s">
        <v>156</v>
      </c>
      <c r="AU417" s="24" t="s">
        <v>88</v>
      </c>
      <c r="AY417" s="24" t="s">
        <v>161</v>
      </c>
      <c r="BE417" s="174">
        <f>IF(N417="základní",J417,0)</f>
        <v>0</v>
      </c>
      <c r="BF417" s="174">
        <f>IF(N417="snížená",J417,0)</f>
        <v>0</v>
      </c>
      <c r="BG417" s="174">
        <f>IF(N417="zákl. přenesená",J417,0)</f>
        <v>0</v>
      </c>
      <c r="BH417" s="174">
        <f>IF(N417="sníž. přenesená",J417,0)</f>
        <v>0</v>
      </c>
      <c r="BI417" s="174">
        <f>IF(N417="nulová",J417,0)</f>
        <v>0</v>
      </c>
      <c r="BJ417" s="24" t="s">
        <v>85</v>
      </c>
      <c r="BK417" s="174">
        <f>ROUND(I417*H417,2)</f>
        <v>0</v>
      </c>
      <c r="BL417" s="24" t="s">
        <v>160</v>
      </c>
      <c r="BM417" s="24" t="s">
        <v>848</v>
      </c>
    </row>
    <row r="418" spans="2:65" s="13" customFormat="1" ht="12">
      <c r="B418" s="234"/>
      <c r="C418" s="235"/>
      <c r="D418" s="175" t="s">
        <v>185</v>
      </c>
      <c r="E418" s="236" t="s">
        <v>32</v>
      </c>
      <c r="F418" s="237" t="s">
        <v>842</v>
      </c>
      <c r="G418" s="235"/>
      <c r="H418" s="236" t="s">
        <v>32</v>
      </c>
      <c r="I418" s="238"/>
      <c r="J418" s="235"/>
      <c r="K418" s="235"/>
      <c r="L418" s="239"/>
      <c r="M418" s="240"/>
      <c r="N418" s="241"/>
      <c r="O418" s="241"/>
      <c r="P418" s="241"/>
      <c r="Q418" s="241"/>
      <c r="R418" s="241"/>
      <c r="S418" s="241"/>
      <c r="T418" s="242"/>
      <c r="AT418" s="243" t="s">
        <v>185</v>
      </c>
      <c r="AU418" s="243" t="s">
        <v>88</v>
      </c>
      <c r="AV418" s="13" t="s">
        <v>85</v>
      </c>
      <c r="AW418" s="13" t="s">
        <v>41</v>
      </c>
      <c r="AX418" s="13" t="s">
        <v>77</v>
      </c>
      <c r="AY418" s="243" t="s">
        <v>161</v>
      </c>
    </row>
    <row r="419" spans="2:65" s="11" customFormat="1" ht="12">
      <c r="B419" s="211"/>
      <c r="C419" s="212"/>
      <c r="D419" s="175" t="s">
        <v>185</v>
      </c>
      <c r="E419" s="213" t="s">
        <v>32</v>
      </c>
      <c r="F419" s="214" t="s">
        <v>849</v>
      </c>
      <c r="G419" s="212"/>
      <c r="H419" s="215">
        <v>6.84</v>
      </c>
      <c r="I419" s="216"/>
      <c r="J419" s="212"/>
      <c r="K419" s="212"/>
      <c r="L419" s="217"/>
      <c r="M419" s="218"/>
      <c r="N419" s="219"/>
      <c r="O419" s="219"/>
      <c r="P419" s="219"/>
      <c r="Q419" s="219"/>
      <c r="R419" s="219"/>
      <c r="S419" s="219"/>
      <c r="T419" s="220"/>
      <c r="AT419" s="221" t="s">
        <v>185</v>
      </c>
      <c r="AU419" s="221" t="s">
        <v>88</v>
      </c>
      <c r="AV419" s="11" t="s">
        <v>88</v>
      </c>
      <c r="AW419" s="11" t="s">
        <v>41</v>
      </c>
      <c r="AX419" s="11" t="s">
        <v>85</v>
      </c>
      <c r="AY419" s="221" t="s">
        <v>161</v>
      </c>
    </row>
    <row r="420" spans="2:65" s="1" customFormat="1" ht="16.5" customHeight="1">
      <c r="B420" s="42"/>
      <c r="C420" s="163" t="s">
        <v>850</v>
      </c>
      <c r="D420" s="163" t="s">
        <v>156</v>
      </c>
      <c r="E420" s="164" t="s">
        <v>851</v>
      </c>
      <c r="F420" s="165" t="s">
        <v>852</v>
      </c>
      <c r="G420" s="166" t="s">
        <v>237</v>
      </c>
      <c r="H420" s="167">
        <v>24.9</v>
      </c>
      <c r="I420" s="168"/>
      <c r="J420" s="169">
        <f>ROUND(I420*H420,2)</f>
        <v>0</v>
      </c>
      <c r="K420" s="165" t="s">
        <v>178</v>
      </c>
      <c r="L420" s="62"/>
      <c r="M420" s="170" t="s">
        <v>32</v>
      </c>
      <c r="N420" s="171" t="s">
        <v>48</v>
      </c>
      <c r="O420" s="43"/>
      <c r="P420" s="172">
        <f>O420*H420</f>
        <v>0</v>
      </c>
      <c r="Q420" s="172">
        <v>0</v>
      </c>
      <c r="R420" s="172">
        <f>Q420*H420</f>
        <v>0</v>
      </c>
      <c r="S420" s="172">
        <v>0</v>
      </c>
      <c r="T420" s="173">
        <f>S420*H420</f>
        <v>0</v>
      </c>
      <c r="AR420" s="24" t="s">
        <v>160</v>
      </c>
      <c r="AT420" s="24" t="s">
        <v>156</v>
      </c>
      <c r="AU420" s="24" t="s">
        <v>88</v>
      </c>
      <c r="AY420" s="24" t="s">
        <v>161</v>
      </c>
      <c r="BE420" s="174">
        <f>IF(N420="základní",J420,0)</f>
        <v>0</v>
      </c>
      <c r="BF420" s="174">
        <f>IF(N420="snížená",J420,0)</f>
        <v>0</v>
      </c>
      <c r="BG420" s="174">
        <f>IF(N420="zákl. přenesená",J420,0)</f>
        <v>0</v>
      </c>
      <c r="BH420" s="174">
        <f>IF(N420="sníž. přenesená",J420,0)</f>
        <v>0</v>
      </c>
      <c r="BI420" s="174">
        <f>IF(N420="nulová",J420,0)</f>
        <v>0</v>
      </c>
      <c r="BJ420" s="24" t="s">
        <v>85</v>
      </c>
      <c r="BK420" s="174">
        <f>ROUND(I420*H420,2)</f>
        <v>0</v>
      </c>
      <c r="BL420" s="24" t="s">
        <v>160</v>
      </c>
      <c r="BM420" s="24" t="s">
        <v>853</v>
      </c>
    </row>
    <row r="421" spans="2:65" s="11" customFormat="1" ht="24">
      <c r="B421" s="211"/>
      <c r="C421" s="212"/>
      <c r="D421" s="175" t="s">
        <v>185</v>
      </c>
      <c r="E421" s="213" t="s">
        <v>32</v>
      </c>
      <c r="F421" s="214" t="s">
        <v>854</v>
      </c>
      <c r="G421" s="212"/>
      <c r="H421" s="215">
        <v>24.9</v>
      </c>
      <c r="I421" s="216"/>
      <c r="J421" s="212"/>
      <c r="K421" s="212"/>
      <c r="L421" s="217"/>
      <c r="M421" s="218"/>
      <c r="N421" s="219"/>
      <c r="O421" s="219"/>
      <c r="P421" s="219"/>
      <c r="Q421" s="219"/>
      <c r="R421" s="219"/>
      <c r="S421" s="219"/>
      <c r="T421" s="220"/>
      <c r="AT421" s="221" t="s">
        <v>185</v>
      </c>
      <c r="AU421" s="221" t="s">
        <v>88</v>
      </c>
      <c r="AV421" s="11" t="s">
        <v>88</v>
      </c>
      <c r="AW421" s="11" t="s">
        <v>41</v>
      </c>
      <c r="AX421" s="11" t="s">
        <v>85</v>
      </c>
      <c r="AY421" s="221" t="s">
        <v>161</v>
      </c>
    </row>
    <row r="422" spans="2:65" s="1" customFormat="1" ht="25.5" customHeight="1">
      <c r="B422" s="42"/>
      <c r="C422" s="163" t="s">
        <v>855</v>
      </c>
      <c r="D422" s="163" t="s">
        <v>156</v>
      </c>
      <c r="E422" s="164" t="s">
        <v>856</v>
      </c>
      <c r="F422" s="165" t="s">
        <v>857</v>
      </c>
      <c r="G422" s="166" t="s">
        <v>237</v>
      </c>
      <c r="H422" s="167">
        <v>18.100000000000001</v>
      </c>
      <c r="I422" s="168"/>
      <c r="J422" s="169">
        <f>ROUND(I422*H422,2)</f>
        <v>0</v>
      </c>
      <c r="K422" s="165" t="s">
        <v>178</v>
      </c>
      <c r="L422" s="62"/>
      <c r="M422" s="170" t="s">
        <v>32</v>
      </c>
      <c r="N422" s="171" t="s">
        <v>48</v>
      </c>
      <c r="O422" s="43"/>
      <c r="P422" s="172">
        <f>O422*H422</f>
        <v>0</v>
      </c>
      <c r="Q422" s="172">
        <v>0</v>
      </c>
      <c r="R422" s="172">
        <f>Q422*H422</f>
        <v>0</v>
      </c>
      <c r="S422" s="172">
        <v>0</v>
      </c>
      <c r="T422" s="173">
        <f>S422*H422</f>
        <v>0</v>
      </c>
      <c r="AR422" s="24" t="s">
        <v>160</v>
      </c>
      <c r="AT422" s="24" t="s">
        <v>156</v>
      </c>
      <c r="AU422" s="24" t="s">
        <v>88</v>
      </c>
      <c r="AY422" s="24" t="s">
        <v>161</v>
      </c>
      <c r="BE422" s="174">
        <f>IF(N422="základní",J422,0)</f>
        <v>0</v>
      </c>
      <c r="BF422" s="174">
        <f>IF(N422="snížená",J422,0)</f>
        <v>0</v>
      </c>
      <c r="BG422" s="174">
        <f>IF(N422="zákl. přenesená",J422,0)</f>
        <v>0</v>
      </c>
      <c r="BH422" s="174">
        <f>IF(N422="sníž. přenesená",J422,0)</f>
        <v>0</v>
      </c>
      <c r="BI422" s="174">
        <f>IF(N422="nulová",J422,0)</f>
        <v>0</v>
      </c>
      <c r="BJ422" s="24" t="s">
        <v>85</v>
      </c>
      <c r="BK422" s="174">
        <f>ROUND(I422*H422,2)</f>
        <v>0</v>
      </c>
      <c r="BL422" s="24" t="s">
        <v>160</v>
      </c>
      <c r="BM422" s="24" t="s">
        <v>858</v>
      </c>
    </row>
    <row r="423" spans="2:65" s="1" customFormat="1" ht="24">
      <c r="B423" s="42"/>
      <c r="C423" s="64"/>
      <c r="D423" s="175" t="s">
        <v>163</v>
      </c>
      <c r="E423" s="64"/>
      <c r="F423" s="176" t="s">
        <v>859</v>
      </c>
      <c r="G423" s="64"/>
      <c r="H423" s="64"/>
      <c r="I423" s="150"/>
      <c r="J423" s="64"/>
      <c r="K423" s="64"/>
      <c r="L423" s="62"/>
      <c r="M423" s="210"/>
      <c r="N423" s="43"/>
      <c r="O423" s="43"/>
      <c r="P423" s="43"/>
      <c r="Q423" s="43"/>
      <c r="R423" s="43"/>
      <c r="S423" s="43"/>
      <c r="T423" s="79"/>
      <c r="AT423" s="24" t="s">
        <v>163</v>
      </c>
      <c r="AU423" s="24" t="s">
        <v>88</v>
      </c>
    </row>
    <row r="424" spans="2:65" s="11" customFormat="1" ht="12">
      <c r="B424" s="211"/>
      <c r="C424" s="212"/>
      <c r="D424" s="175" t="s">
        <v>185</v>
      </c>
      <c r="E424" s="213" t="s">
        <v>32</v>
      </c>
      <c r="F424" s="214" t="s">
        <v>860</v>
      </c>
      <c r="G424" s="212"/>
      <c r="H424" s="215">
        <v>14.6</v>
      </c>
      <c r="I424" s="216"/>
      <c r="J424" s="212"/>
      <c r="K424" s="212"/>
      <c r="L424" s="217"/>
      <c r="M424" s="218"/>
      <c r="N424" s="219"/>
      <c r="O424" s="219"/>
      <c r="P424" s="219"/>
      <c r="Q424" s="219"/>
      <c r="R424" s="219"/>
      <c r="S424" s="219"/>
      <c r="T424" s="220"/>
      <c r="AT424" s="221" t="s">
        <v>185</v>
      </c>
      <c r="AU424" s="221" t="s">
        <v>88</v>
      </c>
      <c r="AV424" s="11" t="s">
        <v>88</v>
      </c>
      <c r="AW424" s="11" t="s">
        <v>41</v>
      </c>
      <c r="AX424" s="11" t="s">
        <v>77</v>
      </c>
      <c r="AY424" s="221" t="s">
        <v>161</v>
      </c>
    </row>
    <row r="425" spans="2:65" s="11" customFormat="1" ht="12">
      <c r="B425" s="211"/>
      <c r="C425" s="212"/>
      <c r="D425" s="175" t="s">
        <v>185</v>
      </c>
      <c r="E425" s="213" t="s">
        <v>32</v>
      </c>
      <c r="F425" s="214" t="s">
        <v>861</v>
      </c>
      <c r="G425" s="212"/>
      <c r="H425" s="215">
        <v>3.5</v>
      </c>
      <c r="I425" s="216"/>
      <c r="J425" s="212"/>
      <c r="K425" s="212"/>
      <c r="L425" s="217"/>
      <c r="M425" s="218"/>
      <c r="N425" s="219"/>
      <c r="O425" s="219"/>
      <c r="P425" s="219"/>
      <c r="Q425" s="219"/>
      <c r="R425" s="219"/>
      <c r="S425" s="219"/>
      <c r="T425" s="220"/>
      <c r="AT425" s="221" t="s">
        <v>185</v>
      </c>
      <c r="AU425" s="221" t="s">
        <v>88</v>
      </c>
      <c r="AV425" s="11" t="s">
        <v>88</v>
      </c>
      <c r="AW425" s="11" t="s">
        <v>41</v>
      </c>
      <c r="AX425" s="11" t="s">
        <v>77</v>
      </c>
      <c r="AY425" s="221" t="s">
        <v>161</v>
      </c>
    </row>
    <row r="426" spans="2:65" s="12" customFormat="1" ht="12">
      <c r="B426" s="222"/>
      <c r="C426" s="223"/>
      <c r="D426" s="175" t="s">
        <v>185</v>
      </c>
      <c r="E426" s="224" t="s">
        <v>32</v>
      </c>
      <c r="F426" s="225" t="s">
        <v>192</v>
      </c>
      <c r="G426" s="223"/>
      <c r="H426" s="226">
        <v>18.100000000000001</v>
      </c>
      <c r="I426" s="227"/>
      <c r="J426" s="223"/>
      <c r="K426" s="223"/>
      <c r="L426" s="228"/>
      <c r="M426" s="229"/>
      <c r="N426" s="230"/>
      <c r="O426" s="230"/>
      <c r="P426" s="230"/>
      <c r="Q426" s="230"/>
      <c r="R426" s="230"/>
      <c r="S426" s="230"/>
      <c r="T426" s="231"/>
      <c r="AT426" s="232" t="s">
        <v>185</v>
      </c>
      <c r="AU426" s="232" t="s">
        <v>88</v>
      </c>
      <c r="AV426" s="12" t="s">
        <v>160</v>
      </c>
      <c r="AW426" s="12" t="s">
        <v>41</v>
      </c>
      <c r="AX426" s="12" t="s">
        <v>85</v>
      </c>
      <c r="AY426" s="232" t="s">
        <v>161</v>
      </c>
    </row>
    <row r="427" spans="2:65" s="1" customFormat="1" ht="16.5" customHeight="1">
      <c r="B427" s="42"/>
      <c r="C427" s="163" t="s">
        <v>862</v>
      </c>
      <c r="D427" s="163" t="s">
        <v>156</v>
      </c>
      <c r="E427" s="164" t="s">
        <v>863</v>
      </c>
      <c r="F427" s="165" t="s">
        <v>864</v>
      </c>
      <c r="G427" s="166" t="s">
        <v>248</v>
      </c>
      <c r="H427" s="167">
        <v>3.21</v>
      </c>
      <c r="I427" s="168"/>
      <c r="J427" s="169">
        <f>ROUND(I427*H427,2)</f>
        <v>0</v>
      </c>
      <c r="K427" s="165" t="s">
        <v>178</v>
      </c>
      <c r="L427" s="62"/>
      <c r="M427" s="170" t="s">
        <v>32</v>
      </c>
      <c r="N427" s="171" t="s">
        <v>48</v>
      </c>
      <c r="O427" s="43"/>
      <c r="P427" s="172">
        <f>O427*H427</f>
        <v>0</v>
      </c>
      <c r="Q427" s="172">
        <v>0</v>
      </c>
      <c r="R427" s="172">
        <f>Q427*H427</f>
        <v>0</v>
      </c>
      <c r="S427" s="172">
        <v>0</v>
      </c>
      <c r="T427" s="173">
        <f>S427*H427</f>
        <v>0</v>
      </c>
      <c r="AR427" s="24" t="s">
        <v>160</v>
      </c>
      <c r="AT427" s="24" t="s">
        <v>156</v>
      </c>
      <c r="AU427" s="24" t="s">
        <v>88</v>
      </c>
      <c r="AY427" s="24" t="s">
        <v>161</v>
      </c>
      <c r="BE427" s="174">
        <f>IF(N427="základní",J427,0)</f>
        <v>0</v>
      </c>
      <c r="BF427" s="174">
        <f>IF(N427="snížená",J427,0)</f>
        <v>0</v>
      </c>
      <c r="BG427" s="174">
        <f>IF(N427="zákl. přenesená",J427,0)</f>
        <v>0</v>
      </c>
      <c r="BH427" s="174">
        <f>IF(N427="sníž. přenesená",J427,0)</f>
        <v>0</v>
      </c>
      <c r="BI427" s="174">
        <f>IF(N427="nulová",J427,0)</f>
        <v>0</v>
      </c>
      <c r="BJ427" s="24" t="s">
        <v>85</v>
      </c>
      <c r="BK427" s="174">
        <f>ROUND(I427*H427,2)</f>
        <v>0</v>
      </c>
      <c r="BL427" s="24" t="s">
        <v>160</v>
      </c>
      <c r="BM427" s="24" t="s">
        <v>865</v>
      </c>
    </row>
    <row r="428" spans="2:65" s="11" customFormat="1" ht="12">
      <c r="B428" s="211"/>
      <c r="C428" s="212"/>
      <c r="D428" s="175" t="s">
        <v>185</v>
      </c>
      <c r="E428" s="213" t="s">
        <v>32</v>
      </c>
      <c r="F428" s="214" t="s">
        <v>866</v>
      </c>
      <c r="G428" s="212"/>
      <c r="H428" s="215">
        <v>2.4</v>
      </c>
      <c r="I428" s="216"/>
      <c r="J428" s="212"/>
      <c r="K428" s="212"/>
      <c r="L428" s="217"/>
      <c r="M428" s="218"/>
      <c r="N428" s="219"/>
      <c r="O428" s="219"/>
      <c r="P428" s="219"/>
      <c r="Q428" s="219"/>
      <c r="R428" s="219"/>
      <c r="S428" s="219"/>
      <c r="T428" s="220"/>
      <c r="AT428" s="221" t="s">
        <v>185</v>
      </c>
      <c r="AU428" s="221" t="s">
        <v>88</v>
      </c>
      <c r="AV428" s="11" t="s">
        <v>88</v>
      </c>
      <c r="AW428" s="11" t="s">
        <v>41</v>
      </c>
      <c r="AX428" s="11" t="s">
        <v>77</v>
      </c>
      <c r="AY428" s="221" t="s">
        <v>161</v>
      </c>
    </row>
    <row r="429" spans="2:65" s="11" customFormat="1" ht="12">
      <c r="B429" s="211"/>
      <c r="C429" s="212"/>
      <c r="D429" s="175" t="s">
        <v>185</v>
      </c>
      <c r="E429" s="213" t="s">
        <v>32</v>
      </c>
      <c r="F429" s="214" t="s">
        <v>867</v>
      </c>
      <c r="G429" s="212"/>
      <c r="H429" s="215">
        <v>0.3</v>
      </c>
      <c r="I429" s="216"/>
      <c r="J429" s="212"/>
      <c r="K429" s="212"/>
      <c r="L429" s="217"/>
      <c r="M429" s="218"/>
      <c r="N429" s="219"/>
      <c r="O429" s="219"/>
      <c r="P429" s="219"/>
      <c r="Q429" s="219"/>
      <c r="R429" s="219"/>
      <c r="S429" s="219"/>
      <c r="T429" s="220"/>
      <c r="AT429" s="221" t="s">
        <v>185</v>
      </c>
      <c r="AU429" s="221" t="s">
        <v>88</v>
      </c>
      <c r="AV429" s="11" t="s">
        <v>88</v>
      </c>
      <c r="AW429" s="11" t="s">
        <v>41</v>
      </c>
      <c r="AX429" s="11" t="s">
        <v>77</v>
      </c>
      <c r="AY429" s="221" t="s">
        <v>161</v>
      </c>
    </row>
    <row r="430" spans="2:65" s="11" customFormat="1" ht="24">
      <c r="B430" s="211"/>
      <c r="C430" s="212"/>
      <c r="D430" s="175" t="s">
        <v>185</v>
      </c>
      <c r="E430" s="213" t="s">
        <v>32</v>
      </c>
      <c r="F430" s="214" t="s">
        <v>868</v>
      </c>
      <c r="G430" s="212"/>
      <c r="H430" s="215">
        <v>0.21</v>
      </c>
      <c r="I430" s="216"/>
      <c r="J430" s="212"/>
      <c r="K430" s="212"/>
      <c r="L430" s="217"/>
      <c r="M430" s="218"/>
      <c r="N430" s="219"/>
      <c r="O430" s="219"/>
      <c r="P430" s="219"/>
      <c r="Q430" s="219"/>
      <c r="R430" s="219"/>
      <c r="S430" s="219"/>
      <c r="T430" s="220"/>
      <c r="AT430" s="221" t="s">
        <v>185</v>
      </c>
      <c r="AU430" s="221" t="s">
        <v>88</v>
      </c>
      <c r="AV430" s="11" t="s">
        <v>88</v>
      </c>
      <c r="AW430" s="11" t="s">
        <v>41</v>
      </c>
      <c r="AX430" s="11" t="s">
        <v>77</v>
      </c>
      <c r="AY430" s="221" t="s">
        <v>161</v>
      </c>
    </row>
    <row r="431" spans="2:65" s="11" customFormat="1" ht="24">
      <c r="B431" s="211"/>
      <c r="C431" s="212"/>
      <c r="D431" s="175" t="s">
        <v>185</v>
      </c>
      <c r="E431" s="213" t="s">
        <v>32</v>
      </c>
      <c r="F431" s="214" t="s">
        <v>869</v>
      </c>
      <c r="G431" s="212"/>
      <c r="H431" s="215">
        <v>0.3</v>
      </c>
      <c r="I431" s="216"/>
      <c r="J431" s="212"/>
      <c r="K431" s="212"/>
      <c r="L431" s="217"/>
      <c r="M431" s="218"/>
      <c r="N431" s="219"/>
      <c r="O431" s="219"/>
      <c r="P431" s="219"/>
      <c r="Q431" s="219"/>
      <c r="R431" s="219"/>
      <c r="S431" s="219"/>
      <c r="T431" s="220"/>
      <c r="AT431" s="221" t="s">
        <v>185</v>
      </c>
      <c r="AU431" s="221" t="s">
        <v>88</v>
      </c>
      <c r="AV431" s="11" t="s">
        <v>88</v>
      </c>
      <c r="AW431" s="11" t="s">
        <v>41</v>
      </c>
      <c r="AX431" s="11" t="s">
        <v>77</v>
      </c>
      <c r="AY431" s="221" t="s">
        <v>161</v>
      </c>
    </row>
    <row r="432" spans="2:65" s="12" customFormat="1" ht="12">
      <c r="B432" s="222"/>
      <c r="C432" s="223"/>
      <c r="D432" s="175" t="s">
        <v>185</v>
      </c>
      <c r="E432" s="224" t="s">
        <v>32</v>
      </c>
      <c r="F432" s="225" t="s">
        <v>192</v>
      </c>
      <c r="G432" s="223"/>
      <c r="H432" s="226">
        <v>3.21</v>
      </c>
      <c r="I432" s="227"/>
      <c r="J432" s="223"/>
      <c r="K432" s="223"/>
      <c r="L432" s="228"/>
      <c r="M432" s="229"/>
      <c r="N432" s="230"/>
      <c r="O432" s="230"/>
      <c r="P432" s="230"/>
      <c r="Q432" s="230"/>
      <c r="R432" s="230"/>
      <c r="S432" s="230"/>
      <c r="T432" s="231"/>
      <c r="AT432" s="232" t="s">
        <v>185</v>
      </c>
      <c r="AU432" s="232" t="s">
        <v>88</v>
      </c>
      <c r="AV432" s="12" t="s">
        <v>160</v>
      </c>
      <c r="AW432" s="12" t="s">
        <v>41</v>
      </c>
      <c r="AX432" s="12" t="s">
        <v>85</v>
      </c>
      <c r="AY432" s="232" t="s">
        <v>161</v>
      </c>
    </row>
    <row r="433" spans="2:65" s="1" customFormat="1" ht="16.5" customHeight="1">
      <c r="B433" s="42"/>
      <c r="C433" s="163" t="s">
        <v>870</v>
      </c>
      <c r="D433" s="163" t="s">
        <v>156</v>
      </c>
      <c r="E433" s="164" t="s">
        <v>871</v>
      </c>
      <c r="F433" s="165" t="s">
        <v>872</v>
      </c>
      <c r="G433" s="166" t="s">
        <v>237</v>
      </c>
      <c r="H433" s="167">
        <v>111.74</v>
      </c>
      <c r="I433" s="168"/>
      <c r="J433" s="169">
        <f>ROUND(I433*H433,2)</f>
        <v>0</v>
      </c>
      <c r="K433" s="165" t="s">
        <v>178</v>
      </c>
      <c r="L433" s="62"/>
      <c r="M433" s="170" t="s">
        <v>32</v>
      </c>
      <c r="N433" s="171" t="s">
        <v>48</v>
      </c>
      <c r="O433" s="43"/>
      <c r="P433" s="172">
        <f>O433*H433</f>
        <v>0</v>
      </c>
      <c r="Q433" s="172">
        <v>0.4</v>
      </c>
      <c r="R433" s="172">
        <f>Q433*H433</f>
        <v>44.695999999999998</v>
      </c>
      <c r="S433" s="172">
        <v>0</v>
      </c>
      <c r="T433" s="173">
        <f>S433*H433</f>
        <v>0</v>
      </c>
      <c r="AR433" s="24" t="s">
        <v>160</v>
      </c>
      <c r="AT433" s="24" t="s">
        <v>156</v>
      </c>
      <c r="AU433" s="24" t="s">
        <v>88</v>
      </c>
      <c r="AY433" s="24" t="s">
        <v>161</v>
      </c>
      <c r="BE433" s="174">
        <f>IF(N433="základní",J433,0)</f>
        <v>0</v>
      </c>
      <c r="BF433" s="174">
        <f>IF(N433="snížená",J433,0)</f>
        <v>0</v>
      </c>
      <c r="BG433" s="174">
        <f>IF(N433="zákl. přenesená",J433,0)</f>
        <v>0</v>
      </c>
      <c r="BH433" s="174">
        <f>IF(N433="sníž. přenesená",J433,0)</f>
        <v>0</v>
      </c>
      <c r="BI433" s="174">
        <f>IF(N433="nulová",J433,0)</f>
        <v>0</v>
      </c>
      <c r="BJ433" s="24" t="s">
        <v>85</v>
      </c>
      <c r="BK433" s="174">
        <f>ROUND(I433*H433,2)</f>
        <v>0</v>
      </c>
      <c r="BL433" s="24" t="s">
        <v>160</v>
      </c>
      <c r="BM433" s="24" t="s">
        <v>873</v>
      </c>
    </row>
    <row r="434" spans="2:65" s="13" customFormat="1" ht="12">
      <c r="B434" s="234"/>
      <c r="C434" s="235"/>
      <c r="D434" s="175" t="s">
        <v>185</v>
      </c>
      <c r="E434" s="236" t="s">
        <v>32</v>
      </c>
      <c r="F434" s="237" t="s">
        <v>874</v>
      </c>
      <c r="G434" s="235"/>
      <c r="H434" s="236" t="s">
        <v>32</v>
      </c>
      <c r="I434" s="238"/>
      <c r="J434" s="235"/>
      <c r="K434" s="235"/>
      <c r="L434" s="239"/>
      <c r="M434" s="240"/>
      <c r="N434" s="241"/>
      <c r="O434" s="241"/>
      <c r="P434" s="241"/>
      <c r="Q434" s="241"/>
      <c r="R434" s="241"/>
      <c r="S434" s="241"/>
      <c r="T434" s="242"/>
      <c r="AT434" s="243" t="s">
        <v>185</v>
      </c>
      <c r="AU434" s="243" t="s">
        <v>88</v>
      </c>
      <c r="AV434" s="13" t="s">
        <v>85</v>
      </c>
      <c r="AW434" s="13" t="s">
        <v>41</v>
      </c>
      <c r="AX434" s="13" t="s">
        <v>77</v>
      </c>
      <c r="AY434" s="243" t="s">
        <v>161</v>
      </c>
    </row>
    <row r="435" spans="2:65" s="11" customFormat="1" ht="12">
      <c r="B435" s="211"/>
      <c r="C435" s="212"/>
      <c r="D435" s="175" t="s">
        <v>185</v>
      </c>
      <c r="E435" s="213" t="s">
        <v>32</v>
      </c>
      <c r="F435" s="214" t="s">
        <v>875</v>
      </c>
      <c r="G435" s="212"/>
      <c r="H435" s="215">
        <v>6.84</v>
      </c>
      <c r="I435" s="216"/>
      <c r="J435" s="212"/>
      <c r="K435" s="212"/>
      <c r="L435" s="217"/>
      <c r="M435" s="218"/>
      <c r="N435" s="219"/>
      <c r="O435" s="219"/>
      <c r="P435" s="219"/>
      <c r="Q435" s="219"/>
      <c r="R435" s="219"/>
      <c r="S435" s="219"/>
      <c r="T435" s="220"/>
      <c r="AT435" s="221" t="s">
        <v>185</v>
      </c>
      <c r="AU435" s="221" t="s">
        <v>88</v>
      </c>
      <c r="AV435" s="11" t="s">
        <v>88</v>
      </c>
      <c r="AW435" s="11" t="s">
        <v>41</v>
      </c>
      <c r="AX435" s="11" t="s">
        <v>77</v>
      </c>
      <c r="AY435" s="221" t="s">
        <v>161</v>
      </c>
    </row>
    <row r="436" spans="2:65" s="13" customFormat="1" ht="12">
      <c r="B436" s="234"/>
      <c r="C436" s="235"/>
      <c r="D436" s="175" t="s">
        <v>185</v>
      </c>
      <c r="E436" s="236" t="s">
        <v>32</v>
      </c>
      <c r="F436" s="237" t="s">
        <v>876</v>
      </c>
      <c r="G436" s="235"/>
      <c r="H436" s="236" t="s">
        <v>32</v>
      </c>
      <c r="I436" s="238"/>
      <c r="J436" s="235"/>
      <c r="K436" s="235"/>
      <c r="L436" s="239"/>
      <c r="M436" s="240"/>
      <c r="N436" s="241"/>
      <c r="O436" s="241"/>
      <c r="P436" s="241"/>
      <c r="Q436" s="241"/>
      <c r="R436" s="241"/>
      <c r="S436" s="241"/>
      <c r="T436" s="242"/>
      <c r="AT436" s="243" t="s">
        <v>185</v>
      </c>
      <c r="AU436" s="243" t="s">
        <v>88</v>
      </c>
      <c r="AV436" s="13" t="s">
        <v>85</v>
      </c>
      <c r="AW436" s="13" t="s">
        <v>41</v>
      </c>
      <c r="AX436" s="13" t="s">
        <v>77</v>
      </c>
      <c r="AY436" s="243" t="s">
        <v>161</v>
      </c>
    </row>
    <row r="437" spans="2:65" s="11" customFormat="1" ht="12">
      <c r="B437" s="211"/>
      <c r="C437" s="212"/>
      <c r="D437" s="175" t="s">
        <v>185</v>
      </c>
      <c r="E437" s="213" t="s">
        <v>32</v>
      </c>
      <c r="F437" s="214" t="s">
        <v>877</v>
      </c>
      <c r="G437" s="212"/>
      <c r="H437" s="215">
        <v>65.319999999999993</v>
      </c>
      <c r="I437" s="216"/>
      <c r="J437" s="212"/>
      <c r="K437" s="212"/>
      <c r="L437" s="217"/>
      <c r="M437" s="218"/>
      <c r="N437" s="219"/>
      <c r="O437" s="219"/>
      <c r="P437" s="219"/>
      <c r="Q437" s="219"/>
      <c r="R437" s="219"/>
      <c r="S437" s="219"/>
      <c r="T437" s="220"/>
      <c r="AT437" s="221" t="s">
        <v>185</v>
      </c>
      <c r="AU437" s="221" t="s">
        <v>88</v>
      </c>
      <c r="AV437" s="11" t="s">
        <v>88</v>
      </c>
      <c r="AW437" s="11" t="s">
        <v>41</v>
      </c>
      <c r="AX437" s="11" t="s">
        <v>77</v>
      </c>
      <c r="AY437" s="221" t="s">
        <v>161</v>
      </c>
    </row>
    <row r="438" spans="2:65" s="11" customFormat="1" ht="12">
      <c r="B438" s="211"/>
      <c r="C438" s="212"/>
      <c r="D438" s="175" t="s">
        <v>185</v>
      </c>
      <c r="E438" s="213" t="s">
        <v>32</v>
      </c>
      <c r="F438" s="214" t="s">
        <v>878</v>
      </c>
      <c r="G438" s="212"/>
      <c r="H438" s="215">
        <v>37.5</v>
      </c>
      <c r="I438" s="216"/>
      <c r="J438" s="212"/>
      <c r="K438" s="212"/>
      <c r="L438" s="217"/>
      <c r="M438" s="218"/>
      <c r="N438" s="219"/>
      <c r="O438" s="219"/>
      <c r="P438" s="219"/>
      <c r="Q438" s="219"/>
      <c r="R438" s="219"/>
      <c r="S438" s="219"/>
      <c r="T438" s="220"/>
      <c r="AT438" s="221" t="s">
        <v>185</v>
      </c>
      <c r="AU438" s="221" t="s">
        <v>88</v>
      </c>
      <c r="AV438" s="11" t="s">
        <v>88</v>
      </c>
      <c r="AW438" s="11" t="s">
        <v>41</v>
      </c>
      <c r="AX438" s="11" t="s">
        <v>77</v>
      </c>
      <c r="AY438" s="221" t="s">
        <v>161</v>
      </c>
    </row>
    <row r="439" spans="2:65" s="13" customFormat="1" ht="12">
      <c r="B439" s="234"/>
      <c r="C439" s="235"/>
      <c r="D439" s="175" t="s">
        <v>185</v>
      </c>
      <c r="E439" s="236" t="s">
        <v>32</v>
      </c>
      <c r="F439" s="237" t="s">
        <v>879</v>
      </c>
      <c r="G439" s="235"/>
      <c r="H439" s="236" t="s">
        <v>32</v>
      </c>
      <c r="I439" s="238"/>
      <c r="J439" s="235"/>
      <c r="K439" s="235"/>
      <c r="L439" s="239"/>
      <c r="M439" s="240"/>
      <c r="N439" s="241"/>
      <c r="O439" s="241"/>
      <c r="P439" s="241"/>
      <c r="Q439" s="241"/>
      <c r="R439" s="241"/>
      <c r="S439" s="241"/>
      <c r="T439" s="242"/>
      <c r="AT439" s="243" t="s">
        <v>185</v>
      </c>
      <c r="AU439" s="243" t="s">
        <v>88</v>
      </c>
      <c r="AV439" s="13" t="s">
        <v>85</v>
      </c>
      <c r="AW439" s="13" t="s">
        <v>41</v>
      </c>
      <c r="AX439" s="13" t="s">
        <v>77</v>
      </c>
      <c r="AY439" s="243" t="s">
        <v>161</v>
      </c>
    </row>
    <row r="440" spans="2:65" s="11" customFormat="1" ht="12">
      <c r="B440" s="211"/>
      <c r="C440" s="212"/>
      <c r="D440" s="175" t="s">
        <v>185</v>
      </c>
      <c r="E440" s="213" t="s">
        <v>32</v>
      </c>
      <c r="F440" s="214" t="s">
        <v>880</v>
      </c>
      <c r="G440" s="212"/>
      <c r="H440" s="215">
        <v>2.08</v>
      </c>
      <c r="I440" s="216"/>
      <c r="J440" s="212"/>
      <c r="K440" s="212"/>
      <c r="L440" s="217"/>
      <c r="M440" s="218"/>
      <c r="N440" s="219"/>
      <c r="O440" s="219"/>
      <c r="P440" s="219"/>
      <c r="Q440" s="219"/>
      <c r="R440" s="219"/>
      <c r="S440" s="219"/>
      <c r="T440" s="220"/>
      <c r="AT440" s="221" t="s">
        <v>185</v>
      </c>
      <c r="AU440" s="221" t="s">
        <v>88</v>
      </c>
      <c r="AV440" s="11" t="s">
        <v>88</v>
      </c>
      <c r="AW440" s="11" t="s">
        <v>41</v>
      </c>
      <c r="AX440" s="11" t="s">
        <v>77</v>
      </c>
      <c r="AY440" s="221" t="s">
        <v>161</v>
      </c>
    </row>
    <row r="441" spans="2:65" s="12" customFormat="1" ht="12">
      <c r="B441" s="222"/>
      <c r="C441" s="223"/>
      <c r="D441" s="175" t="s">
        <v>185</v>
      </c>
      <c r="E441" s="224" t="s">
        <v>32</v>
      </c>
      <c r="F441" s="225" t="s">
        <v>192</v>
      </c>
      <c r="G441" s="223"/>
      <c r="H441" s="226">
        <v>111.74</v>
      </c>
      <c r="I441" s="227"/>
      <c r="J441" s="223"/>
      <c r="K441" s="223"/>
      <c r="L441" s="228"/>
      <c r="M441" s="229"/>
      <c r="N441" s="230"/>
      <c r="O441" s="230"/>
      <c r="P441" s="230"/>
      <c r="Q441" s="230"/>
      <c r="R441" s="230"/>
      <c r="S441" s="230"/>
      <c r="T441" s="231"/>
      <c r="AT441" s="232" t="s">
        <v>185</v>
      </c>
      <c r="AU441" s="232" t="s">
        <v>88</v>
      </c>
      <c r="AV441" s="12" t="s">
        <v>160</v>
      </c>
      <c r="AW441" s="12" t="s">
        <v>41</v>
      </c>
      <c r="AX441" s="12" t="s">
        <v>85</v>
      </c>
      <c r="AY441" s="232" t="s">
        <v>161</v>
      </c>
    </row>
    <row r="442" spans="2:65" s="1" customFormat="1" ht="25.5" customHeight="1">
      <c r="B442" s="42"/>
      <c r="C442" s="163" t="s">
        <v>881</v>
      </c>
      <c r="D442" s="163" t="s">
        <v>156</v>
      </c>
      <c r="E442" s="164" t="s">
        <v>882</v>
      </c>
      <c r="F442" s="165" t="s">
        <v>883</v>
      </c>
      <c r="G442" s="166" t="s">
        <v>237</v>
      </c>
      <c r="H442" s="167">
        <v>18.100000000000001</v>
      </c>
      <c r="I442" s="168"/>
      <c r="J442" s="169">
        <f>ROUND(I442*H442,2)</f>
        <v>0</v>
      </c>
      <c r="K442" s="165" t="s">
        <v>178</v>
      </c>
      <c r="L442" s="62"/>
      <c r="M442" s="170" t="s">
        <v>32</v>
      </c>
      <c r="N442" s="171" t="s">
        <v>48</v>
      </c>
      <c r="O442" s="43"/>
      <c r="P442" s="172">
        <f>O442*H442</f>
        <v>0</v>
      </c>
      <c r="Q442" s="172">
        <v>0</v>
      </c>
      <c r="R442" s="172">
        <f>Q442*H442</f>
        <v>0</v>
      </c>
      <c r="S442" s="172">
        <v>0</v>
      </c>
      <c r="T442" s="173">
        <f>S442*H442</f>
        <v>0</v>
      </c>
      <c r="AR442" s="24" t="s">
        <v>160</v>
      </c>
      <c r="AT442" s="24" t="s">
        <v>156</v>
      </c>
      <c r="AU442" s="24" t="s">
        <v>88</v>
      </c>
      <c r="AY442" s="24" t="s">
        <v>161</v>
      </c>
      <c r="BE442" s="174">
        <f>IF(N442="základní",J442,0)</f>
        <v>0</v>
      </c>
      <c r="BF442" s="174">
        <f>IF(N442="snížená",J442,0)</f>
        <v>0</v>
      </c>
      <c r="BG442" s="174">
        <f>IF(N442="zákl. přenesená",J442,0)</f>
        <v>0</v>
      </c>
      <c r="BH442" s="174">
        <f>IF(N442="sníž. přenesená",J442,0)</f>
        <v>0</v>
      </c>
      <c r="BI442" s="174">
        <f>IF(N442="nulová",J442,0)</f>
        <v>0</v>
      </c>
      <c r="BJ442" s="24" t="s">
        <v>85</v>
      </c>
      <c r="BK442" s="174">
        <f>ROUND(I442*H442,2)</f>
        <v>0</v>
      </c>
      <c r="BL442" s="24" t="s">
        <v>160</v>
      </c>
      <c r="BM442" s="24" t="s">
        <v>884</v>
      </c>
    </row>
    <row r="443" spans="2:65" s="1" customFormat="1" ht="36">
      <c r="B443" s="42"/>
      <c r="C443" s="64"/>
      <c r="D443" s="175" t="s">
        <v>163</v>
      </c>
      <c r="E443" s="64"/>
      <c r="F443" s="176" t="s">
        <v>885</v>
      </c>
      <c r="G443" s="64"/>
      <c r="H443" s="64"/>
      <c r="I443" s="150"/>
      <c r="J443" s="64"/>
      <c r="K443" s="64"/>
      <c r="L443" s="62"/>
      <c r="M443" s="210"/>
      <c r="N443" s="43"/>
      <c r="O443" s="43"/>
      <c r="P443" s="43"/>
      <c r="Q443" s="43"/>
      <c r="R443" s="43"/>
      <c r="S443" s="43"/>
      <c r="T443" s="79"/>
      <c r="AT443" s="24" t="s">
        <v>163</v>
      </c>
      <c r="AU443" s="24" t="s">
        <v>88</v>
      </c>
    </row>
    <row r="444" spans="2:65" s="11" customFormat="1" ht="12">
      <c r="B444" s="211"/>
      <c r="C444" s="212"/>
      <c r="D444" s="175" t="s">
        <v>185</v>
      </c>
      <c r="E444" s="213" t="s">
        <v>32</v>
      </c>
      <c r="F444" s="214" t="s">
        <v>860</v>
      </c>
      <c r="G444" s="212"/>
      <c r="H444" s="215">
        <v>14.6</v>
      </c>
      <c r="I444" s="216"/>
      <c r="J444" s="212"/>
      <c r="K444" s="212"/>
      <c r="L444" s="217"/>
      <c r="M444" s="218"/>
      <c r="N444" s="219"/>
      <c r="O444" s="219"/>
      <c r="P444" s="219"/>
      <c r="Q444" s="219"/>
      <c r="R444" s="219"/>
      <c r="S444" s="219"/>
      <c r="T444" s="220"/>
      <c r="AT444" s="221" t="s">
        <v>185</v>
      </c>
      <c r="AU444" s="221" t="s">
        <v>88</v>
      </c>
      <c r="AV444" s="11" t="s">
        <v>88</v>
      </c>
      <c r="AW444" s="11" t="s">
        <v>41</v>
      </c>
      <c r="AX444" s="11" t="s">
        <v>77</v>
      </c>
      <c r="AY444" s="221" t="s">
        <v>161</v>
      </c>
    </row>
    <row r="445" spans="2:65" s="11" customFormat="1" ht="12">
      <c r="B445" s="211"/>
      <c r="C445" s="212"/>
      <c r="D445" s="175" t="s">
        <v>185</v>
      </c>
      <c r="E445" s="213" t="s">
        <v>32</v>
      </c>
      <c r="F445" s="214" t="s">
        <v>861</v>
      </c>
      <c r="G445" s="212"/>
      <c r="H445" s="215">
        <v>3.5</v>
      </c>
      <c r="I445" s="216"/>
      <c r="J445" s="212"/>
      <c r="K445" s="212"/>
      <c r="L445" s="217"/>
      <c r="M445" s="218"/>
      <c r="N445" s="219"/>
      <c r="O445" s="219"/>
      <c r="P445" s="219"/>
      <c r="Q445" s="219"/>
      <c r="R445" s="219"/>
      <c r="S445" s="219"/>
      <c r="T445" s="220"/>
      <c r="AT445" s="221" t="s">
        <v>185</v>
      </c>
      <c r="AU445" s="221" t="s">
        <v>88</v>
      </c>
      <c r="AV445" s="11" t="s">
        <v>88</v>
      </c>
      <c r="AW445" s="11" t="s">
        <v>41</v>
      </c>
      <c r="AX445" s="11" t="s">
        <v>77</v>
      </c>
      <c r="AY445" s="221" t="s">
        <v>161</v>
      </c>
    </row>
    <row r="446" spans="2:65" s="12" customFormat="1" ht="12">
      <c r="B446" s="222"/>
      <c r="C446" s="223"/>
      <c r="D446" s="175" t="s">
        <v>185</v>
      </c>
      <c r="E446" s="224" t="s">
        <v>32</v>
      </c>
      <c r="F446" s="225" t="s">
        <v>192</v>
      </c>
      <c r="G446" s="223"/>
      <c r="H446" s="226">
        <v>18.100000000000001</v>
      </c>
      <c r="I446" s="227"/>
      <c r="J446" s="223"/>
      <c r="K446" s="223"/>
      <c r="L446" s="228"/>
      <c r="M446" s="229"/>
      <c r="N446" s="230"/>
      <c r="O446" s="230"/>
      <c r="P446" s="230"/>
      <c r="Q446" s="230"/>
      <c r="R446" s="230"/>
      <c r="S446" s="230"/>
      <c r="T446" s="231"/>
      <c r="AT446" s="232" t="s">
        <v>185</v>
      </c>
      <c r="AU446" s="232" t="s">
        <v>88</v>
      </c>
      <c r="AV446" s="12" t="s">
        <v>160</v>
      </c>
      <c r="AW446" s="12" t="s">
        <v>41</v>
      </c>
      <c r="AX446" s="12" t="s">
        <v>85</v>
      </c>
      <c r="AY446" s="232" t="s">
        <v>161</v>
      </c>
    </row>
    <row r="447" spans="2:65" s="1" customFormat="1" ht="16.5" customHeight="1">
      <c r="B447" s="42"/>
      <c r="C447" s="163" t="s">
        <v>886</v>
      </c>
      <c r="D447" s="163" t="s">
        <v>156</v>
      </c>
      <c r="E447" s="164" t="s">
        <v>887</v>
      </c>
      <c r="F447" s="165" t="s">
        <v>888</v>
      </c>
      <c r="G447" s="166" t="s">
        <v>182</v>
      </c>
      <c r="H447" s="167">
        <v>1</v>
      </c>
      <c r="I447" s="168"/>
      <c r="J447" s="169">
        <f>ROUND(I447*H447,2)</f>
        <v>0</v>
      </c>
      <c r="K447" s="165" t="s">
        <v>178</v>
      </c>
      <c r="L447" s="62"/>
      <c r="M447" s="170" t="s">
        <v>32</v>
      </c>
      <c r="N447" s="171" t="s">
        <v>48</v>
      </c>
      <c r="O447" s="43"/>
      <c r="P447" s="172">
        <f>O447*H447</f>
        <v>0</v>
      </c>
      <c r="Q447" s="172">
        <v>8.8319999999999996E-2</v>
      </c>
      <c r="R447" s="172">
        <f>Q447*H447</f>
        <v>8.8319999999999996E-2</v>
      </c>
      <c r="S447" s="172">
        <v>0</v>
      </c>
      <c r="T447" s="173">
        <f>S447*H447</f>
        <v>0</v>
      </c>
      <c r="AR447" s="24" t="s">
        <v>160</v>
      </c>
      <c r="AT447" s="24" t="s">
        <v>156</v>
      </c>
      <c r="AU447" s="24" t="s">
        <v>88</v>
      </c>
      <c r="AY447" s="24" t="s">
        <v>161</v>
      </c>
      <c r="BE447" s="174">
        <f>IF(N447="základní",J447,0)</f>
        <v>0</v>
      </c>
      <c r="BF447" s="174">
        <f>IF(N447="snížená",J447,0)</f>
        <v>0</v>
      </c>
      <c r="BG447" s="174">
        <f>IF(N447="zákl. přenesená",J447,0)</f>
        <v>0</v>
      </c>
      <c r="BH447" s="174">
        <f>IF(N447="sníž. přenesená",J447,0)</f>
        <v>0</v>
      </c>
      <c r="BI447" s="174">
        <f>IF(N447="nulová",J447,0)</f>
        <v>0</v>
      </c>
      <c r="BJ447" s="24" t="s">
        <v>85</v>
      </c>
      <c r="BK447" s="174">
        <f>ROUND(I447*H447,2)</f>
        <v>0</v>
      </c>
      <c r="BL447" s="24" t="s">
        <v>160</v>
      </c>
      <c r="BM447" s="24" t="s">
        <v>889</v>
      </c>
    </row>
    <row r="448" spans="2:65" s="11" customFormat="1" ht="12">
      <c r="B448" s="211"/>
      <c r="C448" s="212"/>
      <c r="D448" s="175" t="s">
        <v>185</v>
      </c>
      <c r="E448" s="213" t="s">
        <v>32</v>
      </c>
      <c r="F448" s="214" t="s">
        <v>890</v>
      </c>
      <c r="G448" s="212"/>
      <c r="H448" s="215">
        <v>1</v>
      </c>
      <c r="I448" s="216"/>
      <c r="J448" s="212"/>
      <c r="K448" s="212"/>
      <c r="L448" s="217"/>
      <c r="M448" s="218"/>
      <c r="N448" s="219"/>
      <c r="O448" s="219"/>
      <c r="P448" s="219"/>
      <c r="Q448" s="219"/>
      <c r="R448" s="219"/>
      <c r="S448" s="219"/>
      <c r="T448" s="220"/>
      <c r="AT448" s="221" t="s">
        <v>185</v>
      </c>
      <c r="AU448" s="221" t="s">
        <v>88</v>
      </c>
      <c r="AV448" s="11" t="s">
        <v>88</v>
      </c>
      <c r="AW448" s="11" t="s">
        <v>41</v>
      </c>
      <c r="AX448" s="11" t="s">
        <v>85</v>
      </c>
      <c r="AY448" s="221" t="s">
        <v>161</v>
      </c>
    </row>
    <row r="449" spans="2:65" s="1" customFormat="1" ht="16.5" customHeight="1">
      <c r="B449" s="42"/>
      <c r="C449" s="163" t="s">
        <v>891</v>
      </c>
      <c r="D449" s="163" t="s">
        <v>156</v>
      </c>
      <c r="E449" s="164" t="s">
        <v>892</v>
      </c>
      <c r="F449" s="165" t="s">
        <v>893</v>
      </c>
      <c r="G449" s="166" t="s">
        <v>248</v>
      </c>
      <c r="H449" s="167">
        <v>16.53</v>
      </c>
      <c r="I449" s="168"/>
      <c r="J449" s="169">
        <f>ROUND(I449*H449,2)</f>
        <v>0</v>
      </c>
      <c r="K449" s="165" t="s">
        <v>178</v>
      </c>
      <c r="L449" s="62"/>
      <c r="M449" s="170" t="s">
        <v>32</v>
      </c>
      <c r="N449" s="171" t="s">
        <v>48</v>
      </c>
      <c r="O449" s="43"/>
      <c r="P449" s="172">
        <f>O449*H449</f>
        <v>0</v>
      </c>
      <c r="Q449" s="172">
        <v>2.4500000000000002</v>
      </c>
      <c r="R449" s="172">
        <f>Q449*H449</f>
        <v>40.498500000000007</v>
      </c>
      <c r="S449" s="172">
        <v>0</v>
      </c>
      <c r="T449" s="173">
        <f>S449*H449</f>
        <v>0</v>
      </c>
      <c r="AR449" s="24" t="s">
        <v>160</v>
      </c>
      <c r="AT449" s="24" t="s">
        <v>156</v>
      </c>
      <c r="AU449" s="24" t="s">
        <v>88</v>
      </c>
      <c r="AY449" s="24" t="s">
        <v>161</v>
      </c>
      <c r="BE449" s="174">
        <f>IF(N449="základní",J449,0)</f>
        <v>0</v>
      </c>
      <c r="BF449" s="174">
        <f>IF(N449="snížená",J449,0)</f>
        <v>0</v>
      </c>
      <c r="BG449" s="174">
        <f>IF(N449="zákl. přenesená",J449,0)</f>
        <v>0</v>
      </c>
      <c r="BH449" s="174">
        <f>IF(N449="sníž. přenesená",J449,0)</f>
        <v>0</v>
      </c>
      <c r="BI449" s="174">
        <f>IF(N449="nulová",J449,0)</f>
        <v>0</v>
      </c>
      <c r="BJ449" s="24" t="s">
        <v>85</v>
      </c>
      <c r="BK449" s="174">
        <f>ROUND(I449*H449,2)</f>
        <v>0</v>
      </c>
      <c r="BL449" s="24" t="s">
        <v>160</v>
      </c>
      <c r="BM449" s="24" t="s">
        <v>894</v>
      </c>
    </row>
    <row r="450" spans="2:65" s="1" customFormat="1" ht="36">
      <c r="B450" s="42"/>
      <c r="C450" s="64"/>
      <c r="D450" s="175" t="s">
        <v>163</v>
      </c>
      <c r="E450" s="64"/>
      <c r="F450" s="176" t="s">
        <v>895</v>
      </c>
      <c r="G450" s="64"/>
      <c r="H450" s="64"/>
      <c r="I450" s="150"/>
      <c r="J450" s="64"/>
      <c r="K450" s="64"/>
      <c r="L450" s="62"/>
      <c r="M450" s="210"/>
      <c r="N450" s="43"/>
      <c r="O450" s="43"/>
      <c r="P450" s="43"/>
      <c r="Q450" s="43"/>
      <c r="R450" s="43"/>
      <c r="S450" s="43"/>
      <c r="T450" s="79"/>
      <c r="AT450" s="24" t="s">
        <v>163</v>
      </c>
      <c r="AU450" s="24" t="s">
        <v>88</v>
      </c>
    </row>
    <row r="451" spans="2:65" s="13" customFormat="1" ht="12">
      <c r="B451" s="234"/>
      <c r="C451" s="235"/>
      <c r="D451" s="175" t="s">
        <v>185</v>
      </c>
      <c r="E451" s="236" t="s">
        <v>32</v>
      </c>
      <c r="F451" s="237" t="s">
        <v>896</v>
      </c>
      <c r="G451" s="235"/>
      <c r="H451" s="236" t="s">
        <v>32</v>
      </c>
      <c r="I451" s="238"/>
      <c r="J451" s="235"/>
      <c r="K451" s="235"/>
      <c r="L451" s="239"/>
      <c r="M451" s="240"/>
      <c r="N451" s="241"/>
      <c r="O451" s="241"/>
      <c r="P451" s="241"/>
      <c r="Q451" s="241"/>
      <c r="R451" s="241"/>
      <c r="S451" s="241"/>
      <c r="T451" s="242"/>
      <c r="AT451" s="243" t="s">
        <v>185</v>
      </c>
      <c r="AU451" s="243" t="s">
        <v>88</v>
      </c>
      <c r="AV451" s="13" t="s">
        <v>85</v>
      </c>
      <c r="AW451" s="13" t="s">
        <v>41</v>
      </c>
      <c r="AX451" s="13" t="s">
        <v>77</v>
      </c>
      <c r="AY451" s="243" t="s">
        <v>161</v>
      </c>
    </row>
    <row r="452" spans="2:65" s="11" customFormat="1" ht="12">
      <c r="B452" s="211"/>
      <c r="C452" s="212"/>
      <c r="D452" s="175" t="s">
        <v>185</v>
      </c>
      <c r="E452" s="213" t="s">
        <v>32</v>
      </c>
      <c r="F452" s="214" t="s">
        <v>897</v>
      </c>
      <c r="G452" s="212"/>
      <c r="H452" s="215">
        <v>11.28</v>
      </c>
      <c r="I452" s="216"/>
      <c r="J452" s="212"/>
      <c r="K452" s="212"/>
      <c r="L452" s="217"/>
      <c r="M452" s="218"/>
      <c r="N452" s="219"/>
      <c r="O452" s="219"/>
      <c r="P452" s="219"/>
      <c r="Q452" s="219"/>
      <c r="R452" s="219"/>
      <c r="S452" s="219"/>
      <c r="T452" s="220"/>
      <c r="AT452" s="221" t="s">
        <v>185</v>
      </c>
      <c r="AU452" s="221" t="s">
        <v>88</v>
      </c>
      <c r="AV452" s="11" t="s">
        <v>88</v>
      </c>
      <c r="AW452" s="11" t="s">
        <v>41</v>
      </c>
      <c r="AX452" s="11" t="s">
        <v>77</v>
      </c>
      <c r="AY452" s="221" t="s">
        <v>161</v>
      </c>
    </row>
    <row r="453" spans="2:65" s="11" customFormat="1" ht="12">
      <c r="B453" s="211"/>
      <c r="C453" s="212"/>
      <c r="D453" s="175" t="s">
        <v>185</v>
      </c>
      <c r="E453" s="213" t="s">
        <v>32</v>
      </c>
      <c r="F453" s="214" t="s">
        <v>898</v>
      </c>
      <c r="G453" s="212"/>
      <c r="H453" s="215">
        <v>5.25</v>
      </c>
      <c r="I453" s="216"/>
      <c r="J453" s="212"/>
      <c r="K453" s="212"/>
      <c r="L453" s="217"/>
      <c r="M453" s="218"/>
      <c r="N453" s="219"/>
      <c r="O453" s="219"/>
      <c r="P453" s="219"/>
      <c r="Q453" s="219"/>
      <c r="R453" s="219"/>
      <c r="S453" s="219"/>
      <c r="T453" s="220"/>
      <c r="AT453" s="221" t="s">
        <v>185</v>
      </c>
      <c r="AU453" s="221" t="s">
        <v>88</v>
      </c>
      <c r="AV453" s="11" t="s">
        <v>88</v>
      </c>
      <c r="AW453" s="11" t="s">
        <v>41</v>
      </c>
      <c r="AX453" s="11" t="s">
        <v>77</v>
      </c>
      <c r="AY453" s="221" t="s">
        <v>161</v>
      </c>
    </row>
    <row r="454" spans="2:65" s="12" customFormat="1" ht="12">
      <c r="B454" s="222"/>
      <c r="C454" s="223"/>
      <c r="D454" s="175" t="s">
        <v>185</v>
      </c>
      <c r="E454" s="224" t="s">
        <v>32</v>
      </c>
      <c r="F454" s="225" t="s">
        <v>192</v>
      </c>
      <c r="G454" s="223"/>
      <c r="H454" s="226">
        <v>16.53</v>
      </c>
      <c r="I454" s="227"/>
      <c r="J454" s="223"/>
      <c r="K454" s="223"/>
      <c r="L454" s="228"/>
      <c r="M454" s="229"/>
      <c r="N454" s="230"/>
      <c r="O454" s="230"/>
      <c r="P454" s="230"/>
      <c r="Q454" s="230"/>
      <c r="R454" s="230"/>
      <c r="S454" s="230"/>
      <c r="T454" s="231"/>
      <c r="AT454" s="232" t="s">
        <v>185</v>
      </c>
      <c r="AU454" s="232" t="s">
        <v>88</v>
      </c>
      <c r="AV454" s="12" t="s">
        <v>160</v>
      </c>
      <c r="AW454" s="12" t="s">
        <v>41</v>
      </c>
      <c r="AX454" s="12" t="s">
        <v>85</v>
      </c>
      <c r="AY454" s="232" t="s">
        <v>161</v>
      </c>
    </row>
    <row r="455" spans="2:65" s="1" customFormat="1" ht="25.5" customHeight="1">
      <c r="B455" s="42"/>
      <c r="C455" s="163" t="s">
        <v>899</v>
      </c>
      <c r="D455" s="163" t="s">
        <v>156</v>
      </c>
      <c r="E455" s="164" t="s">
        <v>900</v>
      </c>
      <c r="F455" s="165" t="s">
        <v>901</v>
      </c>
      <c r="G455" s="166" t="s">
        <v>237</v>
      </c>
      <c r="H455" s="167">
        <v>121.515</v>
      </c>
      <c r="I455" s="168"/>
      <c r="J455" s="169">
        <f>ROUND(I455*H455,2)</f>
        <v>0</v>
      </c>
      <c r="K455" s="165" t="s">
        <v>178</v>
      </c>
      <c r="L455" s="62"/>
      <c r="M455" s="170" t="s">
        <v>32</v>
      </c>
      <c r="N455" s="171" t="s">
        <v>48</v>
      </c>
      <c r="O455" s="43"/>
      <c r="P455" s="172">
        <f>O455*H455</f>
        <v>0</v>
      </c>
      <c r="Q455" s="172">
        <v>1.0311999999999999</v>
      </c>
      <c r="R455" s="172">
        <f>Q455*H455</f>
        <v>125.30626799999999</v>
      </c>
      <c r="S455" s="172">
        <v>0</v>
      </c>
      <c r="T455" s="173">
        <f>S455*H455</f>
        <v>0</v>
      </c>
      <c r="AR455" s="24" t="s">
        <v>160</v>
      </c>
      <c r="AT455" s="24" t="s">
        <v>156</v>
      </c>
      <c r="AU455" s="24" t="s">
        <v>88</v>
      </c>
      <c r="AY455" s="24" t="s">
        <v>161</v>
      </c>
      <c r="BE455" s="174">
        <f>IF(N455="základní",J455,0)</f>
        <v>0</v>
      </c>
      <c r="BF455" s="174">
        <f>IF(N455="snížená",J455,0)</f>
        <v>0</v>
      </c>
      <c r="BG455" s="174">
        <f>IF(N455="zákl. přenesená",J455,0)</f>
        <v>0</v>
      </c>
      <c r="BH455" s="174">
        <f>IF(N455="sníž. přenesená",J455,0)</f>
        <v>0</v>
      </c>
      <c r="BI455" s="174">
        <f>IF(N455="nulová",J455,0)</f>
        <v>0</v>
      </c>
      <c r="BJ455" s="24" t="s">
        <v>85</v>
      </c>
      <c r="BK455" s="174">
        <f>ROUND(I455*H455,2)</f>
        <v>0</v>
      </c>
      <c r="BL455" s="24" t="s">
        <v>160</v>
      </c>
      <c r="BM455" s="24" t="s">
        <v>902</v>
      </c>
    </row>
    <row r="456" spans="2:65" s="1" customFormat="1" ht="24">
      <c r="B456" s="42"/>
      <c r="C456" s="64"/>
      <c r="D456" s="175" t="s">
        <v>163</v>
      </c>
      <c r="E456" s="64"/>
      <c r="F456" s="176" t="s">
        <v>903</v>
      </c>
      <c r="G456" s="64"/>
      <c r="H456" s="64"/>
      <c r="I456" s="150"/>
      <c r="J456" s="64"/>
      <c r="K456" s="64"/>
      <c r="L456" s="62"/>
      <c r="M456" s="210"/>
      <c r="N456" s="43"/>
      <c r="O456" s="43"/>
      <c r="P456" s="43"/>
      <c r="Q456" s="43"/>
      <c r="R456" s="43"/>
      <c r="S456" s="43"/>
      <c r="T456" s="79"/>
      <c r="AT456" s="24" t="s">
        <v>163</v>
      </c>
      <c r="AU456" s="24" t="s">
        <v>88</v>
      </c>
    </row>
    <row r="457" spans="2:65" s="13" customFormat="1" ht="12">
      <c r="B457" s="234"/>
      <c r="C457" s="235"/>
      <c r="D457" s="175" t="s">
        <v>185</v>
      </c>
      <c r="E457" s="236" t="s">
        <v>32</v>
      </c>
      <c r="F457" s="237" t="s">
        <v>904</v>
      </c>
      <c r="G457" s="235"/>
      <c r="H457" s="236" t="s">
        <v>32</v>
      </c>
      <c r="I457" s="238"/>
      <c r="J457" s="235"/>
      <c r="K457" s="235"/>
      <c r="L457" s="239"/>
      <c r="M457" s="240"/>
      <c r="N457" s="241"/>
      <c r="O457" s="241"/>
      <c r="P457" s="241"/>
      <c r="Q457" s="241"/>
      <c r="R457" s="241"/>
      <c r="S457" s="241"/>
      <c r="T457" s="242"/>
      <c r="AT457" s="243" t="s">
        <v>185</v>
      </c>
      <c r="AU457" s="243" t="s">
        <v>88</v>
      </c>
      <c r="AV457" s="13" t="s">
        <v>85</v>
      </c>
      <c r="AW457" s="13" t="s">
        <v>41</v>
      </c>
      <c r="AX457" s="13" t="s">
        <v>77</v>
      </c>
      <c r="AY457" s="243" t="s">
        <v>161</v>
      </c>
    </row>
    <row r="458" spans="2:65" s="11" customFormat="1" ht="12">
      <c r="B458" s="211"/>
      <c r="C458" s="212"/>
      <c r="D458" s="175" t="s">
        <v>185</v>
      </c>
      <c r="E458" s="213" t="s">
        <v>32</v>
      </c>
      <c r="F458" s="214" t="s">
        <v>905</v>
      </c>
      <c r="G458" s="212"/>
      <c r="H458" s="215">
        <v>24.9</v>
      </c>
      <c r="I458" s="216"/>
      <c r="J458" s="212"/>
      <c r="K458" s="212"/>
      <c r="L458" s="217"/>
      <c r="M458" s="218"/>
      <c r="N458" s="219"/>
      <c r="O458" s="219"/>
      <c r="P458" s="219"/>
      <c r="Q458" s="219"/>
      <c r="R458" s="219"/>
      <c r="S458" s="219"/>
      <c r="T458" s="220"/>
      <c r="AT458" s="221" t="s">
        <v>185</v>
      </c>
      <c r="AU458" s="221" t="s">
        <v>88</v>
      </c>
      <c r="AV458" s="11" t="s">
        <v>88</v>
      </c>
      <c r="AW458" s="11" t="s">
        <v>41</v>
      </c>
      <c r="AX458" s="11" t="s">
        <v>77</v>
      </c>
      <c r="AY458" s="221" t="s">
        <v>161</v>
      </c>
    </row>
    <row r="459" spans="2:65" s="11" customFormat="1" ht="12">
      <c r="B459" s="211"/>
      <c r="C459" s="212"/>
      <c r="D459" s="175" t="s">
        <v>185</v>
      </c>
      <c r="E459" s="213" t="s">
        <v>32</v>
      </c>
      <c r="F459" s="214" t="s">
        <v>906</v>
      </c>
      <c r="G459" s="212"/>
      <c r="H459" s="215">
        <v>41.469000000000001</v>
      </c>
      <c r="I459" s="216"/>
      <c r="J459" s="212"/>
      <c r="K459" s="212"/>
      <c r="L459" s="217"/>
      <c r="M459" s="218"/>
      <c r="N459" s="219"/>
      <c r="O459" s="219"/>
      <c r="P459" s="219"/>
      <c r="Q459" s="219"/>
      <c r="R459" s="219"/>
      <c r="S459" s="219"/>
      <c r="T459" s="220"/>
      <c r="AT459" s="221" t="s">
        <v>185</v>
      </c>
      <c r="AU459" s="221" t="s">
        <v>88</v>
      </c>
      <c r="AV459" s="11" t="s">
        <v>88</v>
      </c>
      <c r="AW459" s="11" t="s">
        <v>41</v>
      </c>
      <c r="AX459" s="11" t="s">
        <v>77</v>
      </c>
      <c r="AY459" s="221" t="s">
        <v>161</v>
      </c>
    </row>
    <row r="460" spans="2:65" s="11" customFormat="1" ht="12">
      <c r="B460" s="211"/>
      <c r="C460" s="212"/>
      <c r="D460" s="175" t="s">
        <v>185</v>
      </c>
      <c r="E460" s="213" t="s">
        <v>32</v>
      </c>
      <c r="F460" s="214" t="s">
        <v>907</v>
      </c>
      <c r="G460" s="212"/>
      <c r="H460" s="215">
        <v>55.146000000000001</v>
      </c>
      <c r="I460" s="216"/>
      <c r="J460" s="212"/>
      <c r="K460" s="212"/>
      <c r="L460" s="217"/>
      <c r="M460" s="218"/>
      <c r="N460" s="219"/>
      <c r="O460" s="219"/>
      <c r="P460" s="219"/>
      <c r="Q460" s="219"/>
      <c r="R460" s="219"/>
      <c r="S460" s="219"/>
      <c r="T460" s="220"/>
      <c r="AT460" s="221" t="s">
        <v>185</v>
      </c>
      <c r="AU460" s="221" t="s">
        <v>88</v>
      </c>
      <c r="AV460" s="11" t="s">
        <v>88</v>
      </c>
      <c r="AW460" s="11" t="s">
        <v>41</v>
      </c>
      <c r="AX460" s="11" t="s">
        <v>77</v>
      </c>
      <c r="AY460" s="221" t="s">
        <v>161</v>
      </c>
    </row>
    <row r="461" spans="2:65" s="12" customFormat="1" ht="12">
      <c r="B461" s="222"/>
      <c r="C461" s="223"/>
      <c r="D461" s="175" t="s">
        <v>185</v>
      </c>
      <c r="E461" s="224" t="s">
        <v>32</v>
      </c>
      <c r="F461" s="225" t="s">
        <v>192</v>
      </c>
      <c r="G461" s="223"/>
      <c r="H461" s="226">
        <v>121.515</v>
      </c>
      <c r="I461" s="227"/>
      <c r="J461" s="223"/>
      <c r="K461" s="223"/>
      <c r="L461" s="228"/>
      <c r="M461" s="229"/>
      <c r="N461" s="230"/>
      <c r="O461" s="230"/>
      <c r="P461" s="230"/>
      <c r="Q461" s="230"/>
      <c r="R461" s="230"/>
      <c r="S461" s="230"/>
      <c r="T461" s="231"/>
      <c r="AT461" s="232" t="s">
        <v>185</v>
      </c>
      <c r="AU461" s="232" t="s">
        <v>88</v>
      </c>
      <c r="AV461" s="12" t="s">
        <v>160</v>
      </c>
      <c r="AW461" s="12" t="s">
        <v>41</v>
      </c>
      <c r="AX461" s="12" t="s">
        <v>85</v>
      </c>
      <c r="AY461" s="232" t="s">
        <v>161</v>
      </c>
    </row>
    <row r="462" spans="2:65" s="10" customFormat="1" ht="29.85" customHeight="1">
      <c r="B462" s="194"/>
      <c r="C462" s="195"/>
      <c r="D462" s="196" t="s">
        <v>76</v>
      </c>
      <c r="E462" s="208" t="s">
        <v>203</v>
      </c>
      <c r="F462" s="208" t="s">
        <v>241</v>
      </c>
      <c r="G462" s="195"/>
      <c r="H462" s="195"/>
      <c r="I462" s="198"/>
      <c r="J462" s="209">
        <f>BK462</f>
        <v>0</v>
      </c>
      <c r="K462" s="195"/>
      <c r="L462" s="200"/>
      <c r="M462" s="201"/>
      <c r="N462" s="202"/>
      <c r="O462" s="202"/>
      <c r="P462" s="203">
        <f>SUM(P463:P519)</f>
        <v>0</v>
      </c>
      <c r="Q462" s="202"/>
      <c r="R462" s="203">
        <f>SUM(R463:R519)</f>
        <v>14.409195</v>
      </c>
      <c r="S462" s="202"/>
      <c r="T462" s="204">
        <f>SUM(T463:T519)</f>
        <v>0</v>
      </c>
      <c r="AR462" s="205" t="s">
        <v>85</v>
      </c>
      <c r="AT462" s="206" t="s">
        <v>76</v>
      </c>
      <c r="AU462" s="206" t="s">
        <v>85</v>
      </c>
      <c r="AY462" s="205" t="s">
        <v>161</v>
      </c>
      <c r="BK462" s="207">
        <f>SUM(BK463:BK519)</f>
        <v>0</v>
      </c>
    </row>
    <row r="463" spans="2:65" s="1" customFormat="1" ht="16.5" customHeight="1">
      <c r="B463" s="42"/>
      <c r="C463" s="163" t="s">
        <v>908</v>
      </c>
      <c r="D463" s="163" t="s">
        <v>156</v>
      </c>
      <c r="E463" s="164" t="s">
        <v>909</v>
      </c>
      <c r="F463" s="165" t="s">
        <v>910</v>
      </c>
      <c r="G463" s="166" t="s">
        <v>237</v>
      </c>
      <c r="H463" s="167">
        <v>485</v>
      </c>
      <c r="I463" s="168"/>
      <c r="J463" s="169">
        <f>ROUND(I463*H463,2)</f>
        <v>0</v>
      </c>
      <c r="K463" s="165" t="s">
        <v>178</v>
      </c>
      <c r="L463" s="62"/>
      <c r="M463" s="170" t="s">
        <v>32</v>
      </c>
      <c r="N463" s="171" t="s">
        <v>48</v>
      </c>
      <c r="O463" s="43"/>
      <c r="P463" s="172">
        <f>O463*H463</f>
        <v>0</v>
      </c>
      <c r="Q463" s="172">
        <v>0</v>
      </c>
      <c r="R463" s="172">
        <f>Q463*H463</f>
        <v>0</v>
      </c>
      <c r="S463" s="172">
        <v>0</v>
      </c>
      <c r="T463" s="173">
        <f>S463*H463</f>
        <v>0</v>
      </c>
      <c r="AR463" s="24" t="s">
        <v>160</v>
      </c>
      <c r="AT463" s="24" t="s">
        <v>156</v>
      </c>
      <c r="AU463" s="24" t="s">
        <v>88</v>
      </c>
      <c r="AY463" s="24" t="s">
        <v>161</v>
      </c>
      <c r="BE463" s="174">
        <f>IF(N463="základní",J463,0)</f>
        <v>0</v>
      </c>
      <c r="BF463" s="174">
        <f>IF(N463="snížená",J463,0)</f>
        <v>0</v>
      </c>
      <c r="BG463" s="174">
        <f>IF(N463="zákl. přenesená",J463,0)</f>
        <v>0</v>
      </c>
      <c r="BH463" s="174">
        <f>IF(N463="sníž. přenesená",J463,0)</f>
        <v>0</v>
      </c>
      <c r="BI463" s="174">
        <f>IF(N463="nulová",J463,0)</f>
        <v>0</v>
      </c>
      <c r="BJ463" s="24" t="s">
        <v>85</v>
      </c>
      <c r="BK463" s="174">
        <f>ROUND(I463*H463,2)</f>
        <v>0</v>
      </c>
      <c r="BL463" s="24" t="s">
        <v>160</v>
      </c>
      <c r="BM463" s="24" t="s">
        <v>911</v>
      </c>
    </row>
    <row r="464" spans="2:65" s="1" customFormat="1" ht="24">
      <c r="B464" s="42"/>
      <c r="C464" s="64"/>
      <c r="D464" s="175" t="s">
        <v>163</v>
      </c>
      <c r="E464" s="64"/>
      <c r="F464" s="176" t="s">
        <v>912</v>
      </c>
      <c r="G464" s="64"/>
      <c r="H464" s="64"/>
      <c r="I464" s="150"/>
      <c r="J464" s="64"/>
      <c r="K464" s="64"/>
      <c r="L464" s="62"/>
      <c r="M464" s="210"/>
      <c r="N464" s="43"/>
      <c r="O464" s="43"/>
      <c r="P464" s="43"/>
      <c r="Q464" s="43"/>
      <c r="R464" s="43"/>
      <c r="S464" s="43"/>
      <c r="T464" s="79"/>
      <c r="AT464" s="24" t="s">
        <v>163</v>
      </c>
      <c r="AU464" s="24" t="s">
        <v>88</v>
      </c>
    </row>
    <row r="465" spans="2:65" s="1" customFormat="1" ht="16.5" customHeight="1">
      <c r="B465" s="42"/>
      <c r="C465" s="163" t="s">
        <v>913</v>
      </c>
      <c r="D465" s="163" t="s">
        <v>156</v>
      </c>
      <c r="E465" s="164" t="s">
        <v>914</v>
      </c>
      <c r="F465" s="165" t="s">
        <v>915</v>
      </c>
      <c r="G465" s="166" t="s">
        <v>237</v>
      </c>
      <c r="H465" s="167">
        <v>485</v>
      </c>
      <c r="I465" s="168"/>
      <c r="J465" s="169">
        <f>ROUND(I465*H465,2)</f>
        <v>0</v>
      </c>
      <c r="K465" s="165" t="s">
        <v>178</v>
      </c>
      <c r="L465" s="62"/>
      <c r="M465" s="170" t="s">
        <v>32</v>
      </c>
      <c r="N465" s="171" t="s">
        <v>48</v>
      </c>
      <c r="O465" s="43"/>
      <c r="P465" s="172">
        <f>O465*H465</f>
        <v>0</v>
      </c>
      <c r="Q465" s="172">
        <v>0</v>
      </c>
      <c r="R465" s="172">
        <f>Q465*H465</f>
        <v>0</v>
      </c>
      <c r="S465" s="172">
        <v>0</v>
      </c>
      <c r="T465" s="173">
        <f>S465*H465</f>
        <v>0</v>
      </c>
      <c r="AR465" s="24" t="s">
        <v>160</v>
      </c>
      <c r="AT465" s="24" t="s">
        <v>156</v>
      </c>
      <c r="AU465" s="24" t="s">
        <v>88</v>
      </c>
      <c r="AY465" s="24" t="s">
        <v>161</v>
      </c>
      <c r="BE465" s="174">
        <f>IF(N465="základní",J465,0)</f>
        <v>0</v>
      </c>
      <c r="BF465" s="174">
        <f>IF(N465="snížená",J465,0)</f>
        <v>0</v>
      </c>
      <c r="BG465" s="174">
        <f>IF(N465="zákl. přenesená",J465,0)</f>
        <v>0</v>
      </c>
      <c r="BH465" s="174">
        <f>IF(N465="sníž. přenesená",J465,0)</f>
        <v>0</v>
      </c>
      <c r="BI465" s="174">
        <f>IF(N465="nulová",J465,0)</f>
        <v>0</v>
      </c>
      <c r="BJ465" s="24" t="s">
        <v>85</v>
      </c>
      <c r="BK465" s="174">
        <f>ROUND(I465*H465,2)</f>
        <v>0</v>
      </c>
      <c r="BL465" s="24" t="s">
        <v>160</v>
      </c>
      <c r="BM465" s="24" t="s">
        <v>916</v>
      </c>
    </row>
    <row r="466" spans="2:65" s="1" customFormat="1" ht="24">
      <c r="B466" s="42"/>
      <c r="C466" s="64"/>
      <c r="D466" s="175" t="s">
        <v>163</v>
      </c>
      <c r="E466" s="64"/>
      <c r="F466" s="176" t="s">
        <v>917</v>
      </c>
      <c r="G466" s="64"/>
      <c r="H466" s="64"/>
      <c r="I466" s="150"/>
      <c r="J466" s="64"/>
      <c r="K466" s="64"/>
      <c r="L466" s="62"/>
      <c r="M466" s="210"/>
      <c r="N466" s="43"/>
      <c r="O466" s="43"/>
      <c r="P466" s="43"/>
      <c r="Q466" s="43"/>
      <c r="R466" s="43"/>
      <c r="S466" s="43"/>
      <c r="T466" s="79"/>
      <c r="AT466" s="24" t="s">
        <v>163</v>
      </c>
      <c r="AU466" s="24" t="s">
        <v>88</v>
      </c>
    </row>
    <row r="467" spans="2:65" s="1" customFormat="1" ht="25.5" customHeight="1">
      <c r="B467" s="42"/>
      <c r="C467" s="163" t="s">
        <v>918</v>
      </c>
      <c r="D467" s="163" t="s">
        <v>156</v>
      </c>
      <c r="E467" s="164" t="s">
        <v>919</v>
      </c>
      <c r="F467" s="165" t="s">
        <v>920</v>
      </c>
      <c r="G467" s="166" t="s">
        <v>237</v>
      </c>
      <c r="H467" s="167">
        <v>485</v>
      </c>
      <c r="I467" s="168"/>
      <c r="J467" s="169">
        <f>ROUND(I467*H467,2)</f>
        <v>0</v>
      </c>
      <c r="K467" s="165" t="s">
        <v>178</v>
      </c>
      <c r="L467" s="62"/>
      <c r="M467" s="170" t="s">
        <v>32</v>
      </c>
      <c r="N467" s="171" t="s">
        <v>48</v>
      </c>
      <c r="O467" s="43"/>
      <c r="P467" s="172">
        <f>O467*H467</f>
        <v>0</v>
      </c>
      <c r="Q467" s="172">
        <v>0</v>
      </c>
      <c r="R467" s="172">
        <f>Q467*H467</f>
        <v>0</v>
      </c>
      <c r="S467" s="172">
        <v>0</v>
      </c>
      <c r="T467" s="173">
        <f>S467*H467</f>
        <v>0</v>
      </c>
      <c r="AR467" s="24" t="s">
        <v>160</v>
      </c>
      <c r="AT467" s="24" t="s">
        <v>156</v>
      </c>
      <c r="AU467" s="24" t="s">
        <v>88</v>
      </c>
      <c r="AY467" s="24" t="s">
        <v>161</v>
      </c>
      <c r="BE467" s="174">
        <f>IF(N467="základní",J467,0)</f>
        <v>0</v>
      </c>
      <c r="BF467" s="174">
        <f>IF(N467="snížená",J467,0)</f>
        <v>0</v>
      </c>
      <c r="BG467" s="174">
        <f>IF(N467="zákl. přenesená",J467,0)</f>
        <v>0</v>
      </c>
      <c r="BH467" s="174">
        <f>IF(N467="sníž. přenesená",J467,0)</f>
        <v>0</v>
      </c>
      <c r="BI467" s="174">
        <f>IF(N467="nulová",J467,0)</f>
        <v>0</v>
      </c>
      <c r="BJ467" s="24" t="s">
        <v>85</v>
      </c>
      <c r="BK467" s="174">
        <f>ROUND(I467*H467,2)</f>
        <v>0</v>
      </c>
      <c r="BL467" s="24" t="s">
        <v>160</v>
      </c>
      <c r="BM467" s="24" t="s">
        <v>921</v>
      </c>
    </row>
    <row r="468" spans="2:65" s="13" customFormat="1" ht="12">
      <c r="B468" s="234"/>
      <c r="C468" s="235"/>
      <c r="D468" s="175" t="s">
        <v>185</v>
      </c>
      <c r="E468" s="236" t="s">
        <v>32</v>
      </c>
      <c r="F468" s="237" t="s">
        <v>534</v>
      </c>
      <c r="G468" s="235"/>
      <c r="H468" s="236" t="s">
        <v>32</v>
      </c>
      <c r="I468" s="238"/>
      <c r="J468" s="235"/>
      <c r="K468" s="235"/>
      <c r="L468" s="239"/>
      <c r="M468" s="240"/>
      <c r="N468" s="241"/>
      <c r="O468" s="241"/>
      <c r="P468" s="241"/>
      <c r="Q468" s="241"/>
      <c r="R468" s="241"/>
      <c r="S468" s="241"/>
      <c r="T468" s="242"/>
      <c r="AT468" s="243" t="s">
        <v>185</v>
      </c>
      <c r="AU468" s="243" t="s">
        <v>88</v>
      </c>
      <c r="AV468" s="13" t="s">
        <v>85</v>
      </c>
      <c r="AW468" s="13" t="s">
        <v>41</v>
      </c>
      <c r="AX468" s="13" t="s">
        <v>77</v>
      </c>
      <c r="AY468" s="243" t="s">
        <v>161</v>
      </c>
    </row>
    <row r="469" spans="2:65" s="11" customFormat="1" ht="12">
      <c r="B469" s="211"/>
      <c r="C469" s="212"/>
      <c r="D469" s="175" t="s">
        <v>185</v>
      </c>
      <c r="E469" s="213" t="s">
        <v>32</v>
      </c>
      <c r="F469" s="214" t="s">
        <v>922</v>
      </c>
      <c r="G469" s="212"/>
      <c r="H469" s="215">
        <v>340</v>
      </c>
      <c r="I469" s="216"/>
      <c r="J469" s="212"/>
      <c r="K469" s="212"/>
      <c r="L469" s="217"/>
      <c r="M469" s="218"/>
      <c r="N469" s="219"/>
      <c r="O469" s="219"/>
      <c r="P469" s="219"/>
      <c r="Q469" s="219"/>
      <c r="R469" s="219"/>
      <c r="S469" s="219"/>
      <c r="T469" s="220"/>
      <c r="AT469" s="221" t="s">
        <v>185</v>
      </c>
      <c r="AU469" s="221" t="s">
        <v>88</v>
      </c>
      <c r="AV469" s="11" t="s">
        <v>88</v>
      </c>
      <c r="AW469" s="11" t="s">
        <v>41</v>
      </c>
      <c r="AX469" s="11" t="s">
        <v>77</v>
      </c>
      <c r="AY469" s="221" t="s">
        <v>161</v>
      </c>
    </row>
    <row r="470" spans="2:65" s="11" customFormat="1" ht="12">
      <c r="B470" s="211"/>
      <c r="C470" s="212"/>
      <c r="D470" s="175" t="s">
        <v>185</v>
      </c>
      <c r="E470" s="213" t="s">
        <v>32</v>
      </c>
      <c r="F470" s="214" t="s">
        <v>923</v>
      </c>
      <c r="G470" s="212"/>
      <c r="H470" s="215">
        <v>145</v>
      </c>
      <c r="I470" s="216"/>
      <c r="J470" s="212"/>
      <c r="K470" s="212"/>
      <c r="L470" s="217"/>
      <c r="M470" s="218"/>
      <c r="N470" s="219"/>
      <c r="O470" s="219"/>
      <c r="P470" s="219"/>
      <c r="Q470" s="219"/>
      <c r="R470" s="219"/>
      <c r="S470" s="219"/>
      <c r="T470" s="220"/>
      <c r="AT470" s="221" t="s">
        <v>185</v>
      </c>
      <c r="AU470" s="221" t="s">
        <v>88</v>
      </c>
      <c r="AV470" s="11" t="s">
        <v>88</v>
      </c>
      <c r="AW470" s="11" t="s">
        <v>41</v>
      </c>
      <c r="AX470" s="11" t="s">
        <v>77</v>
      </c>
      <c r="AY470" s="221" t="s">
        <v>161</v>
      </c>
    </row>
    <row r="471" spans="2:65" s="12" customFormat="1" ht="12">
      <c r="B471" s="222"/>
      <c r="C471" s="223"/>
      <c r="D471" s="175" t="s">
        <v>185</v>
      </c>
      <c r="E471" s="224" t="s">
        <v>32</v>
      </c>
      <c r="F471" s="225" t="s">
        <v>192</v>
      </c>
      <c r="G471" s="223"/>
      <c r="H471" s="226">
        <v>485</v>
      </c>
      <c r="I471" s="227"/>
      <c r="J471" s="223"/>
      <c r="K471" s="223"/>
      <c r="L471" s="228"/>
      <c r="M471" s="229"/>
      <c r="N471" s="230"/>
      <c r="O471" s="230"/>
      <c r="P471" s="230"/>
      <c r="Q471" s="230"/>
      <c r="R471" s="230"/>
      <c r="S471" s="230"/>
      <c r="T471" s="231"/>
      <c r="AT471" s="232" t="s">
        <v>185</v>
      </c>
      <c r="AU471" s="232" t="s">
        <v>88</v>
      </c>
      <c r="AV471" s="12" t="s">
        <v>160</v>
      </c>
      <c r="AW471" s="12" t="s">
        <v>41</v>
      </c>
      <c r="AX471" s="12" t="s">
        <v>85</v>
      </c>
      <c r="AY471" s="232" t="s">
        <v>161</v>
      </c>
    </row>
    <row r="472" spans="2:65" s="1" customFormat="1" ht="16.5" customHeight="1">
      <c r="B472" s="42"/>
      <c r="C472" s="163" t="s">
        <v>924</v>
      </c>
      <c r="D472" s="163" t="s">
        <v>156</v>
      </c>
      <c r="E472" s="164" t="s">
        <v>242</v>
      </c>
      <c r="F472" s="165" t="s">
        <v>243</v>
      </c>
      <c r="G472" s="166" t="s">
        <v>237</v>
      </c>
      <c r="H472" s="167">
        <v>55.125</v>
      </c>
      <c r="I472" s="168"/>
      <c r="J472" s="169">
        <f>ROUND(I472*H472,2)</f>
        <v>0</v>
      </c>
      <c r="K472" s="165" t="s">
        <v>178</v>
      </c>
      <c r="L472" s="62"/>
      <c r="M472" s="170" t="s">
        <v>32</v>
      </c>
      <c r="N472" s="171" t="s">
        <v>48</v>
      </c>
      <c r="O472" s="43"/>
      <c r="P472" s="172">
        <f>O472*H472</f>
        <v>0</v>
      </c>
      <c r="Q472" s="172">
        <v>0.18776000000000001</v>
      </c>
      <c r="R472" s="172">
        <f>Q472*H472</f>
        <v>10.35027</v>
      </c>
      <c r="S472" s="172">
        <v>0</v>
      </c>
      <c r="T472" s="173">
        <f>S472*H472</f>
        <v>0</v>
      </c>
      <c r="AR472" s="24" t="s">
        <v>160</v>
      </c>
      <c r="AT472" s="24" t="s">
        <v>156</v>
      </c>
      <c r="AU472" s="24" t="s">
        <v>88</v>
      </c>
      <c r="AY472" s="24" t="s">
        <v>161</v>
      </c>
      <c r="BE472" s="174">
        <f>IF(N472="základní",J472,0)</f>
        <v>0</v>
      </c>
      <c r="BF472" s="174">
        <f>IF(N472="snížená",J472,0)</f>
        <v>0</v>
      </c>
      <c r="BG472" s="174">
        <f>IF(N472="zákl. přenesená",J472,0)</f>
        <v>0</v>
      </c>
      <c r="BH472" s="174">
        <f>IF(N472="sníž. přenesená",J472,0)</f>
        <v>0</v>
      </c>
      <c r="BI472" s="174">
        <f>IF(N472="nulová",J472,0)</f>
        <v>0</v>
      </c>
      <c r="BJ472" s="24" t="s">
        <v>85</v>
      </c>
      <c r="BK472" s="174">
        <f>ROUND(I472*H472,2)</f>
        <v>0</v>
      </c>
      <c r="BL472" s="24" t="s">
        <v>160</v>
      </c>
      <c r="BM472" s="24" t="s">
        <v>925</v>
      </c>
    </row>
    <row r="473" spans="2:65" s="13" customFormat="1" ht="12">
      <c r="B473" s="234"/>
      <c r="C473" s="235"/>
      <c r="D473" s="175" t="s">
        <v>185</v>
      </c>
      <c r="E473" s="236" t="s">
        <v>32</v>
      </c>
      <c r="F473" s="237" t="s">
        <v>414</v>
      </c>
      <c r="G473" s="235"/>
      <c r="H473" s="236" t="s">
        <v>32</v>
      </c>
      <c r="I473" s="238"/>
      <c r="J473" s="235"/>
      <c r="K473" s="235"/>
      <c r="L473" s="239"/>
      <c r="M473" s="240"/>
      <c r="N473" s="241"/>
      <c r="O473" s="241"/>
      <c r="P473" s="241"/>
      <c r="Q473" s="241"/>
      <c r="R473" s="241"/>
      <c r="S473" s="241"/>
      <c r="T473" s="242"/>
      <c r="AT473" s="243" t="s">
        <v>185</v>
      </c>
      <c r="AU473" s="243" t="s">
        <v>88</v>
      </c>
      <c r="AV473" s="13" t="s">
        <v>85</v>
      </c>
      <c r="AW473" s="13" t="s">
        <v>41</v>
      </c>
      <c r="AX473" s="13" t="s">
        <v>77</v>
      </c>
      <c r="AY473" s="243" t="s">
        <v>161</v>
      </c>
    </row>
    <row r="474" spans="2:65" s="11" customFormat="1" ht="12">
      <c r="B474" s="211"/>
      <c r="C474" s="212"/>
      <c r="D474" s="175" t="s">
        <v>185</v>
      </c>
      <c r="E474" s="213" t="s">
        <v>32</v>
      </c>
      <c r="F474" s="214" t="s">
        <v>926</v>
      </c>
      <c r="G474" s="212"/>
      <c r="H474" s="215">
        <v>11.625</v>
      </c>
      <c r="I474" s="216"/>
      <c r="J474" s="212"/>
      <c r="K474" s="212"/>
      <c r="L474" s="217"/>
      <c r="M474" s="218"/>
      <c r="N474" s="219"/>
      <c r="O474" s="219"/>
      <c r="P474" s="219"/>
      <c r="Q474" s="219"/>
      <c r="R474" s="219"/>
      <c r="S474" s="219"/>
      <c r="T474" s="220"/>
      <c r="AT474" s="221" t="s">
        <v>185</v>
      </c>
      <c r="AU474" s="221" t="s">
        <v>88</v>
      </c>
      <c r="AV474" s="11" t="s">
        <v>88</v>
      </c>
      <c r="AW474" s="11" t="s">
        <v>41</v>
      </c>
      <c r="AX474" s="11" t="s">
        <v>77</v>
      </c>
      <c r="AY474" s="221" t="s">
        <v>161</v>
      </c>
    </row>
    <row r="475" spans="2:65" s="11" customFormat="1" ht="12">
      <c r="B475" s="211"/>
      <c r="C475" s="212"/>
      <c r="D475" s="175" t="s">
        <v>185</v>
      </c>
      <c r="E475" s="213" t="s">
        <v>32</v>
      </c>
      <c r="F475" s="214" t="s">
        <v>927</v>
      </c>
      <c r="G475" s="212"/>
      <c r="H475" s="215">
        <v>20.25</v>
      </c>
      <c r="I475" s="216"/>
      <c r="J475" s="212"/>
      <c r="K475" s="212"/>
      <c r="L475" s="217"/>
      <c r="M475" s="218"/>
      <c r="N475" s="219"/>
      <c r="O475" s="219"/>
      <c r="P475" s="219"/>
      <c r="Q475" s="219"/>
      <c r="R475" s="219"/>
      <c r="S475" s="219"/>
      <c r="T475" s="220"/>
      <c r="AT475" s="221" t="s">
        <v>185</v>
      </c>
      <c r="AU475" s="221" t="s">
        <v>88</v>
      </c>
      <c r="AV475" s="11" t="s">
        <v>88</v>
      </c>
      <c r="AW475" s="11" t="s">
        <v>41</v>
      </c>
      <c r="AX475" s="11" t="s">
        <v>77</v>
      </c>
      <c r="AY475" s="221" t="s">
        <v>161</v>
      </c>
    </row>
    <row r="476" spans="2:65" s="11" customFormat="1" ht="12">
      <c r="B476" s="211"/>
      <c r="C476" s="212"/>
      <c r="D476" s="175" t="s">
        <v>185</v>
      </c>
      <c r="E476" s="213" t="s">
        <v>32</v>
      </c>
      <c r="F476" s="214" t="s">
        <v>928</v>
      </c>
      <c r="G476" s="212"/>
      <c r="H476" s="215">
        <v>8.625</v>
      </c>
      <c r="I476" s="216"/>
      <c r="J476" s="212"/>
      <c r="K476" s="212"/>
      <c r="L476" s="217"/>
      <c r="M476" s="218"/>
      <c r="N476" s="219"/>
      <c r="O476" s="219"/>
      <c r="P476" s="219"/>
      <c r="Q476" s="219"/>
      <c r="R476" s="219"/>
      <c r="S476" s="219"/>
      <c r="T476" s="220"/>
      <c r="AT476" s="221" t="s">
        <v>185</v>
      </c>
      <c r="AU476" s="221" t="s">
        <v>88</v>
      </c>
      <c r="AV476" s="11" t="s">
        <v>88</v>
      </c>
      <c r="AW476" s="11" t="s">
        <v>41</v>
      </c>
      <c r="AX476" s="11" t="s">
        <v>77</v>
      </c>
      <c r="AY476" s="221" t="s">
        <v>161</v>
      </c>
    </row>
    <row r="477" spans="2:65" s="11" customFormat="1" ht="12">
      <c r="B477" s="211"/>
      <c r="C477" s="212"/>
      <c r="D477" s="175" t="s">
        <v>185</v>
      </c>
      <c r="E477" s="213" t="s">
        <v>32</v>
      </c>
      <c r="F477" s="214" t="s">
        <v>929</v>
      </c>
      <c r="G477" s="212"/>
      <c r="H477" s="215">
        <v>14.625</v>
      </c>
      <c r="I477" s="216"/>
      <c r="J477" s="212"/>
      <c r="K477" s="212"/>
      <c r="L477" s="217"/>
      <c r="M477" s="218"/>
      <c r="N477" s="219"/>
      <c r="O477" s="219"/>
      <c r="P477" s="219"/>
      <c r="Q477" s="219"/>
      <c r="R477" s="219"/>
      <c r="S477" s="219"/>
      <c r="T477" s="220"/>
      <c r="AT477" s="221" t="s">
        <v>185</v>
      </c>
      <c r="AU477" s="221" t="s">
        <v>88</v>
      </c>
      <c r="AV477" s="11" t="s">
        <v>88</v>
      </c>
      <c r="AW477" s="11" t="s">
        <v>41</v>
      </c>
      <c r="AX477" s="11" t="s">
        <v>77</v>
      </c>
      <c r="AY477" s="221" t="s">
        <v>161</v>
      </c>
    </row>
    <row r="478" spans="2:65" s="12" customFormat="1" ht="12">
      <c r="B478" s="222"/>
      <c r="C478" s="223"/>
      <c r="D478" s="175" t="s">
        <v>185</v>
      </c>
      <c r="E478" s="224" t="s">
        <v>32</v>
      </c>
      <c r="F478" s="225" t="s">
        <v>192</v>
      </c>
      <c r="G478" s="223"/>
      <c r="H478" s="226">
        <v>55.125</v>
      </c>
      <c r="I478" s="227"/>
      <c r="J478" s="223"/>
      <c r="K478" s="223"/>
      <c r="L478" s="228"/>
      <c r="M478" s="229"/>
      <c r="N478" s="230"/>
      <c r="O478" s="230"/>
      <c r="P478" s="230"/>
      <c r="Q478" s="230"/>
      <c r="R478" s="230"/>
      <c r="S478" s="230"/>
      <c r="T478" s="231"/>
      <c r="AT478" s="232" t="s">
        <v>185</v>
      </c>
      <c r="AU478" s="232" t="s">
        <v>88</v>
      </c>
      <c r="AV478" s="12" t="s">
        <v>160</v>
      </c>
      <c r="AW478" s="12" t="s">
        <v>41</v>
      </c>
      <c r="AX478" s="12" t="s">
        <v>85</v>
      </c>
      <c r="AY478" s="232" t="s">
        <v>161</v>
      </c>
    </row>
    <row r="479" spans="2:65" s="1" customFormat="1" ht="16.5" customHeight="1">
      <c r="B479" s="42"/>
      <c r="C479" s="163" t="s">
        <v>930</v>
      </c>
      <c r="D479" s="163" t="s">
        <v>156</v>
      </c>
      <c r="E479" s="164" t="s">
        <v>931</v>
      </c>
      <c r="F479" s="165" t="s">
        <v>932</v>
      </c>
      <c r="G479" s="166" t="s">
        <v>237</v>
      </c>
      <c r="H479" s="167">
        <v>970</v>
      </c>
      <c r="I479" s="168"/>
      <c r="J479" s="169">
        <f>ROUND(I479*H479,2)</f>
        <v>0</v>
      </c>
      <c r="K479" s="165" t="s">
        <v>178</v>
      </c>
      <c r="L479" s="62"/>
      <c r="M479" s="170" t="s">
        <v>32</v>
      </c>
      <c r="N479" s="171" t="s">
        <v>48</v>
      </c>
      <c r="O479" s="43"/>
      <c r="P479" s="172">
        <f>O479*H479</f>
        <v>0</v>
      </c>
      <c r="Q479" s="172">
        <v>0</v>
      </c>
      <c r="R479" s="172">
        <f>Q479*H479</f>
        <v>0</v>
      </c>
      <c r="S479" s="172">
        <v>0</v>
      </c>
      <c r="T479" s="173">
        <f>S479*H479</f>
        <v>0</v>
      </c>
      <c r="AR479" s="24" t="s">
        <v>160</v>
      </c>
      <c r="AT479" s="24" t="s">
        <v>156</v>
      </c>
      <c r="AU479" s="24" t="s">
        <v>88</v>
      </c>
      <c r="AY479" s="24" t="s">
        <v>161</v>
      </c>
      <c r="BE479" s="174">
        <f>IF(N479="základní",J479,0)</f>
        <v>0</v>
      </c>
      <c r="BF479" s="174">
        <f>IF(N479="snížená",J479,0)</f>
        <v>0</v>
      </c>
      <c r="BG479" s="174">
        <f>IF(N479="zákl. přenesená",J479,0)</f>
        <v>0</v>
      </c>
      <c r="BH479" s="174">
        <f>IF(N479="sníž. přenesená",J479,0)</f>
        <v>0</v>
      </c>
      <c r="BI479" s="174">
        <f>IF(N479="nulová",J479,0)</f>
        <v>0</v>
      </c>
      <c r="BJ479" s="24" t="s">
        <v>85</v>
      </c>
      <c r="BK479" s="174">
        <f>ROUND(I479*H479,2)</f>
        <v>0</v>
      </c>
      <c r="BL479" s="24" t="s">
        <v>160</v>
      </c>
      <c r="BM479" s="24" t="s">
        <v>933</v>
      </c>
    </row>
    <row r="480" spans="2:65" s="13" customFormat="1" ht="12">
      <c r="B480" s="234"/>
      <c r="C480" s="235"/>
      <c r="D480" s="175" t="s">
        <v>185</v>
      </c>
      <c r="E480" s="236" t="s">
        <v>32</v>
      </c>
      <c r="F480" s="237" t="s">
        <v>534</v>
      </c>
      <c r="G480" s="235"/>
      <c r="H480" s="236" t="s">
        <v>32</v>
      </c>
      <c r="I480" s="238"/>
      <c r="J480" s="235"/>
      <c r="K480" s="235"/>
      <c r="L480" s="239"/>
      <c r="M480" s="240"/>
      <c r="N480" s="241"/>
      <c r="O480" s="241"/>
      <c r="P480" s="241"/>
      <c r="Q480" s="241"/>
      <c r="R480" s="241"/>
      <c r="S480" s="241"/>
      <c r="T480" s="242"/>
      <c r="AT480" s="243" t="s">
        <v>185</v>
      </c>
      <c r="AU480" s="243" t="s">
        <v>88</v>
      </c>
      <c r="AV480" s="13" t="s">
        <v>85</v>
      </c>
      <c r="AW480" s="13" t="s">
        <v>41</v>
      </c>
      <c r="AX480" s="13" t="s">
        <v>77</v>
      </c>
      <c r="AY480" s="243" t="s">
        <v>161</v>
      </c>
    </row>
    <row r="481" spans="2:65" s="11" customFormat="1" ht="12">
      <c r="B481" s="211"/>
      <c r="C481" s="212"/>
      <c r="D481" s="175" t="s">
        <v>185</v>
      </c>
      <c r="E481" s="213" t="s">
        <v>32</v>
      </c>
      <c r="F481" s="214" t="s">
        <v>934</v>
      </c>
      <c r="G481" s="212"/>
      <c r="H481" s="215">
        <v>680</v>
      </c>
      <c r="I481" s="216"/>
      <c r="J481" s="212"/>
      <c r="K481" s="212"/>
      <c r="L481" s="217"/>
      <c r="M481" s="218"/>
      <c r="N481" s="219"/>
      <c r="O481" s="219"/>
      <c r="P481" s="219"/>
      <c r="Q481" s="219"/>
      <c r="R481" s="219"/>
      <c r="S481" s="219"/>
      <c r="T481" s="220"/>
      <c r="AT481" s="221" t="s">
        <v>185</v>
      </c>
      <c r="AU481" s="221" t="s">
        <v>88</v>
      </c>
      <c r="AV481" s="11" t="s">
        <v>88</v>
      </c>
      <c r="AW481" s="11" t="s">
        <v>41</v>
      </c>
      <c r="AX481" s="11" t="s">
        <v>77</v>
      </c>
      <c r="AY481" s="221" t="s">
        <v>161</v>
      </c>
    </row>
    <row r="482" spans="2:65" s="11" customFormat="1" ht="12">
      <c r="B482" s="211"/>
      <c r="C482" s="212"/>
      <c r="D482" s="175" t="s">
        <v>185</v>
      </c>
      <c r="E482" s="213" t="s">
        <v>32</v>
      </c>
      <c r="F482" s="214" t="s">
        <v>935</v>
      </c>
      <c r="G482" s="212"/>
      <c r="H482" s="215">
        <v>290</v>
      </c>
      <c r="I482" s="216"/>
      <c r="J482" s="212"/>
      <c r="K482" s="212"/>
      <c r="L482" s="217"/>
      <c r="M482" s="218"/>
      <c r="N482" s="219"/>
      <c r="O482" s="219"/>
      <c r="P482" s="219"/>
      <c r="Q482" s="219"/>
      <c r="R482" s="219"/>
      <c r="S482" s="219"/>
      <c r="T482" s="220"/>
      <c r="AT482" s="221" t="s">
        <v>185</v>
      </c>
      <c r="AU482" s="221" t="s">
        <v>88</v>
      </c>
      <c r="AV482" s="11" t="s">
        <v>88</v>
      </c>
      <c r="AW482" s="11" t="s">
        <v>41</v>
      </c>
      <c r="AX482" s="11" t="s">
        <v>77</v>
      </c>
      <c r="AY482" s="221" t="s">
        <v>161</v>
      </c>
    </row>
    <row r="483" spans="2:65" s="12" customFormat="1" ht="12">
      <c r="B483" s="222"/>
      <c r="C483" s="223"/>
      <c r="D483" s="175" t="s">
        <v>185</v>
      </c>
      <c r="E483" s="224" t="s">
        <v>32</v>
      </c>
      <c r="F483" s="225" t="s">
        <v>192</v>
      </c>
      <c r="G483" s="223"/>
      <c r="H483" s="226">
        <v>970</v>
      </c>
      <c r="I483" s="227"/>
      <c r="J483" s="223"/>
      <c r="K483" s="223"/>
      <c r="L483" s="228"/>
      <c r="M483" s="229"/>
      <c r="N483" s="230"/>
      <c r="O483" s="230"/>
      <c r="P483" s="230"/>
      <c r="Q483" s="230"/>
      <c r="R483" s="230"/>
      <c r="S483" s="230"/>
      <c r="T483" s="231"/>
      <c r="AT483" s="232" t="s">
        <v>185</v>
      </c>
      <c r="AU483" s="232" t="s">
        <v>88</v>
      </c>
      <c r="AV483" s="12" t="s">
        <v>160</v>
      </c>
      <c r="AW483" s="12" t="s">
        <v>41</v>
      </c>
      <c r="AX483" s="12" t="s">
        <v>85</v>
      </c>
      <c r="AY483" s="232" t="s">
        <v>161</v>
      </c>
    </row>
    <row r="484" spans="2:65" s="1" customFormat="1" ht="16.5" customHeight="1">
      <c r="B484" s="42"/>
      <c r="C484" s="163" t="s">
        <v>936</v>
      </c>
      <c r="D484" s="163" t="s">
        <v>156</v>
      </c>
      <c r="E484" s="164" t="s">
        <v>937</v>
      </c>
      <c r="F484" s="165" t="s">
        <v>938</v>
      </c>
      <c r="G484" s="166" t="s">
        <v>237</v>
      </c>
      <c r="H484" s="167">
        <v>994.7</v>
      </c>
      <c r="I484" s="168"/>
      <c r="J484" s="169">
        <f>ROUND(I484*H484,2)</f>
        <v>0</v>
      </c>
      <c r="K484" s="165" t="s">
        <v>178</v>
      </c>
      <c r="L484" s="62"/>
      <c r="M484" s="170" t="s">
        <v>32</v>
      </c>
      <c r="N484" s="171" t="s">
        <v>48</v>
      </c>
      <c r="O484" s="43"/>
      <c r="P484" s="172">
        <f>O484*H484</f>
        <v>0</v>
      </c>
      <c r="Q484" s="172">
        <v>0</v>
      </c>
      <c r="R484" s="172">
        <f>Q484*H484</f>
        <v>0</v>
      </c>
      <c r="S484" s="172">
        <v>0</v>
      </c>
      <c r="T484" s="173">
        <f>S484*H484</f>
        <v>0</v>
      </c>
      <c r="AR484" s="24" t="s">
        <v>160</v>
      </c>
      <c r="AT484" s="24" t="s">
        <v>156</v>
      </c>
      <c r="AU484" s="24" t="s">
        <v>88</v>
      </c>
      <c r="AY484" s="24" t="s">
        <v>161</v>
      </c>
      <c r="BE484" s="174">
        <f>IF(N484="základní",J484,0)</f>
        <v>0</v>
      </c>
      <c r="BF484" s="174">
        <f>IF(N484="snížená",J484,0)</f>
        <v>0</v>
      </c>
      <c r="BG484" s="174">
        <f>IF(N484="zákl. přenesená",J484,0)</f>
        <v>0</v>
      </c>
      <c r="BH484" s="174">
        <f>IF(N484="sníž. přenesená",J484,0)</f>
        <v>0</v>
      </c>
      <c r="BI484" s="174">
        <f>IF(N484="nulová",J484,0)</f>
        <v>0</v>
      </c>
      <c r="BJ484" s="24" t="s">
        <v>85</v>
      </c>
      <c r="BK484" s="174">
        <f>ROUND(I484*H484,2)</f>
        <v>0</v>
      </c>
      <c r="BL484" s="24" t="s">
        <v>160</v>
      </c>
      <c r="BM484" s="24" t="s">
        <v>939</v>
      </c>
    </row>
    <row r="485" spans="2:65" s="13" customFormat="1" ht="12">
      <c r="B485" s="234"/>
      <c r="C485" s="235"/>
      <c r="D485" s="175" t="s">
        <v>185</v>
      </c>
      <c r="E485" s="236" t="s">
        <v>32</v>
      </c>
      <c r="F485" s="237" t="s">
        <v>534</v>
      </c>
      <c r="G485" s="235"/>
      <c r="H485" s="236" t="s">
        <v>32</v>
      </c>
      <c r="I485" s="238"/>
      <c r="J485" s="235"/>
      <c r="K485" s="235"/>
      <c r="L485" s="239"/>
      <c r="M485" s="240"/>
      <c r="N485" s="241"/>
      <c r="O485" s="241"/>
      <c r="P485" s="241"/>
      <c r="Q485" s="241"/>
      <c r="R485" s="241"/>
      <c r="S485" s="241"/>
      <c r="T485" s="242"/>
      <c r="AT485" s="243" t="s">
        <v>185</v>
      </c>
      <c r="AU485" s="243" t="s">
        <v>88</v>
      </c>
      <c r="AV485" s="13" t="s">
        <v>85</v>
      </c>
      <c r="AW485" s="13" t="s">
        <v>41</v>
      </c>
      <c r="AX485" s="13" t="s">
        <v>77</v>
      </c>
      <c r="AY485" s="243" t="s">
        <v>161</v>
      </c>
    </row>
    <row r="486" spans="2:65" s="11" customFormat="1" ht="12">
      <c r="B486" s="211"/>
      <c r="C486" s="212"/>
      <c r="D486" s="175" t="s">
        <v>185</v>
      </c>
      <c r="E486" s="213" t="s">
        <v>32</v>
      </c>
      <c r="F486" s="214" t="s">
        <v>940</v>
      </c>
      <c r="G486" s="212"/>
      <c r="H486" s="215">
        <v>24.7</v>
      </c>
      <c r="I486" s="216"/>
      <c r="J486" s="212"/>
      <c r="K486" s="212"/>
      <c r="L486" s="217"/>
      <c r="M486" s="218"/>
      <c r="N486" s="219"/>
      <c r="O486" s="219"/>
      <c r="P486" s="219"/>
      <c r="Q486" s="219"/>
      <c r="R486" s="219"/>
      <c r="S486" s="219"/>
      <c r="T486" s="220"/>
      <c r="AT486" s="221" t="s">
        <v>185</v>
      </c>
      <c r="AU486" s="221" t="s">
        <v>88</v>
      </c>
      <c r="AV486" s="11" t="s">
        <v>88</v>
      </c>
      <c r="AW486" s="11" t="s">
        <v>41</v>
      </c>
      <c r="AX486" s="11" t="s">
        <v>77</v>
      </c>
      <c r="AY486" s="221" t="s">
        <v>161</v>
      </c>
    </row>
    <row r="487" spans="2:65" s="11" customFormat="1" ht="12">
      <c r="B487" s="211"/>
      <c r="C487" s="212"/>
      <c r="D487" s="175" t="s">
        <v>185</v>
      </c>
      <c r="E487" s="213" t="s">
        <v>32</v>
      </c>
      <c r="F487" s="214" t="s">
        <v>934</v>
      </c>
      <c r="G487" s="212"/>
      <c r="H487" s="215">
        <v>680</v>
      </c>
      <c r="I487" s="216"/>
      <c r="J487" s="212"/>
      <c r="K487" s="212"/>
      <c r="L487" s="217"/>
      <c r="M487" s="218"/>
      <c r="N487" s="219"/>
      <c r="O487" s="219"/>
      <c r="P487" s="219"/>
      <c r="Q487" s="219"/>
      <c r="R487" s="219"/>
      <c r="S487" s="219"/>
      <c r="T487" s="220"/>
      <c r="AT487" s="221" t="s">
        <v>185</v>
      </c>
      <c r="AU487" s="221" t="s">
        <v>88</v>
      </c>
      <c r="AV487" s="11" t="s">
        <v>88</v>
      </c>
      <c r="AW487" s="11" t="s">
        <v>41</v>
      </c>
      <c r="AX487" s="11" t="s">
        <v>77</v>
      </c>
      <c r="AY487" s="221" t="s">
        <v>161</v>
      </c>
    </row>
    <row r="488" spans="2:65" s="11" customFormat="1" ht="12">
      <c r="B488" s="211"/>
      <c r="C488" s="212"/>
      <c r="D488" s="175" t="s">
        <v>185</v>
      </c>
      <c r="E488" s="213" t="s">
        <v>32</v>
      </c>
      <c r="F488" s="214" t="s">
        <v>935</v>
      </c>
      <c r="G488" s="212"/>
      <c r="H488" s="215">
        <v>290</v>
      </c>
      <c r="I488" s="216"/>
      <c r="J488" s="212"/>
      <c r="K488" s="212"/>
      <c r="L488" s="217"/>
      <c r="M488" s="218"/>
      <c r="N488" s="219"/>
      <c r="O488" s="219"/>
      <c r="P488" s="219"/>
      <c r="Q488" s="219"/>
      <c r="R488" s="219"/>
      <c r="S488" s="219"/>
      <c r="T488" s="220"/>
      <c r="AT488" s="221" t="s">
        <v>185</v>
      </c>
      <c r="AU488" s="221" t="s">
        <v>88</v>
      </c>
      <c r="AV488" s="11" t="s">
        <v>88</v>
      </c>
      <c r="AW488" s="11" t="s">
        <v>41</v>
      </c>
      <c r="AX488" s="11" t="s">
        <v>77</v>
      </c>
      <c r="AY488" s="221" t="s">
        <v>161</v>
      </c>
    </row>
    <row r="489" spans="2:65" s="12" customFormat="1" ht="12">
      <c r="B489" s="222"/>
      <c r="C489" s="223"/>
      <c r="D489" s="175" t="s">
        <v>185</v>
      </c>
      <c r="E489" s="224" t="s">
        <v>32</v>
      </c>
      <c r="F489" s="225" t="s">
        <v>192</v>
      </c>
      <c r="G489" s="223"/>
      <c r="H489" s="226">
        <v>994.7</v>
      </c>
      <c r="I489" s="227"/>
      <c r="J489" s="223"/>
      <c r="K489" s="223"/>
      <c r="L489" s="228"/>
      <c r="M489" s="229"/>
      <c r="N489" s="230"/>
      <c r="O489" s="230"/>
      <c r="P489" s="230"/>
      <c r="Q489" s="230"/>
      <c r="R489" s="230"/>
      <c r="S489" s="230"/>
      <c r="T489" s="231"/>
      <c r="AT489" s="232" t="s">
        <v>185</v>
      </c>
      <c r="AU489" s="232" t="s">
        <v>88</v>
      </c>
      <c r="AV489" s="12" t="s">
        <v>160</v>
      </c>
      <c r="AW489" s="12" t="s">
        <v>41</v>
      </c>
      <c r="AX489" s="12" t="s">
        <v>85</v>
      </c>
      <c r="AY489" s="232" t="s">
        <v>161</v>
      </c>
    </row>
    <row r="490" spans="2:65" s="1" customFormat="1" ht="16.5" customHeight="1">
      <c r="B490" s="42"/>
      <c r="C490" s="163" t="s">
        <v>941</v>
      </c>
      <c r="D490" s="163" t="s">
        <v>156</v>
      </c>
      <c r="E490" s="164" t="s">
        <v>942</v>
      </c>
      <c r="F490" s="165" t="s">
        <v>943</v>
      </c>
      <c r="G490" s="166" t="s">
        <v>237</v>
      </c>
      <c r="H490" s="167">
        <v>509.7</v>
      </c>
      <c r="I490" s="168"/>
      <c r="J490" s="169">
        <f>ROUND(I490*H490,2)</f>
        <v>0</v>
      </c>
      <c r="K490" s="165" t="s">
        <v>178</v>
      </c>
      <c r="L490" s="62"/>
      <c r="M490" s="170" t="s">
        <v>32</v>
      </c>
      <c r="N490" s="171" t="s">
        <v>48</v>
      </c>
      <c r="O490" s="43"/>
      <c r="P490" s="172">
        <f>O490*H490</f>
        <v>0</v>
      </c>
      <c r="Q490" s="172">
        <v>0</v>
      </c>
      <c r="R490" s="172">
        <f>Q490*H490</f>
        <v>0</v>
      </c>
      <c r="S490" s="172">
        <v>0</v>
      </c>
      <c r="T490" s="173">
        <f>S490*H490</f>
        <v>0</v>
      </c>
      <c r="AR490" s="24" t="s">
        <v>160</v>
      </c>
      <c r="AT490" s="24" t="s">
        <v>156</v>
      </c>
      <c r="AU490" s="24" t="s">
        <v>88</v>
      </c>
      <c r="AY490" s="24" t="s">
        <v>161</v>
      </c>
      <c r="BE490" s="174">
        <f>IF(N490="základní",J490,0)</f>
        <v>0</v>
      </c>
      <c r="BF490" s="174">
        <f>IF(N490="snížená",J490,0)</f>
        <v>0</v>
      </c>
      <c r="BG490" s="174">
        <f>IF(N490="zákl. přenesená",J490,0)</f>
        <v>0</v>
      </c>
      <c r="BH490" s="174">
        <f>IF(N490="sníž. přenesená",J490,0)</f>
        <v>0</v>
      </c>
      <c r="BI490" s="174">
        <f>IF(N490="nulová",J490,0)</f>
        <v>0</v>
      </c>
      <c r="BJ490" s="24" t="s">
        <v>85</v>
      </c>
      <c r="BK490" s="174">
        <f>ROUND(I490*H490,2)</f>
        <v>0</v>
      </c>
      <c r="BL490" s="24" t="s">
        <v>160</v>
      </c>
      <c r="BM490" s="24" t="s">
        <v>944</v>
      </c>
    </row>
    <row r="491" spans="2:65" s="13" customFormat="1" ht="12">
      <c r="B491" s="234"/>
      <c r="C491" s="235"/>
      <c r="D491" s="175" t="s">
        <v>185</v>
      </c>
      <c r="E491" s="236" t="s">
        <v>32</v>
      </c>
      <c r="F491" s="237" t="s">
        <v>534</v>
      </c>
      <c r="G491" s="235"/>
      <c r="H491" s="236" t="s">
        <v>32</v>
      </c>
      <c r="I491" s="238"/>
      <c r="J491" s="235"/>
      <c r="K491" s="235"/>
      <c r="L491" s="239"/>
      <c r="M491" s="240"/>
      <c r="N491" s="241"/>
      <c r="O491" s="241"/>
      <c r="P491" s="241"/>
      <c r="Q491" s="241"/>
      <c r="R491" s="241"/>
      <c r="S491" s="241"/>
      <c r="T491" s="242"/>
      <c r="AT491" s="243" t="s">
        <v>185</v>
      </c>
      <c r="AU491" s="243" t="s">
        <v>88</v>
      </c>
      <c r="AV491" s="13" t="s">
        <v>85</v>
      </c>
      <c r="AW491" s="13" t="s">
        <v>41</v>
      </c>
      <c r="AX491" s="13" t="s">
        <v>77</v>
      </c>
      <c r="AY491" s="243" t="s">
        <v>161</v>
      </c>
    </row>
    <row r="492" spans="2:65" s="11" customFormat="1" ht="12">
      <c r="B492" s="211"/>
      <c r="C492" s="212"/>
      <c r="D492" s="175" t="s">
        <v>185</v>
      </c>
      <c r="E492" s="213" t="s">
        <v>32</v>
      </c>
      <c r="F492" s="214" t="s">
        <v>945</v>
      </c>
      <c r="G492" s="212"/>
      <c r="H492" s="215">
        <v>24.7</v>
      </c>
      <c r="I492" s="216"/>
      <c r="J492" s="212"/>
      <c r="K492" s="212"/>
      <c r="L492" s="217"/>
      <c r="M492" s="218"/>
      <c r="N492" s="219"/>
      <c r="O492" s="219"/>
      <c r="P492" s="219"/>
      <c r="Q492" s="219"/>
      <c r="R492" s="219"/>
      <c r="S492" s="219"/>
      <c r="T492" s="220"/>
      <c r="AT492" s="221" t="s">
        <v>185</v>
      </c>
      <c r="AU492" s="221" t="s">
        <v>88</v>
      </c>
      <c r="AV492" s="11" t="s">
        <v>88</v>
      </c>
      <c r="AW492" s="11" t="s">
        <v>41</v>
      </c>
      <c r="AX492" s="11" t="s">
        <v>77</v>
      </c>
      <c r="AY492" s="221" t="s">
        <v>161</v>
      </c>
    </row>
    <row r="493" spans="2:65" s="11" customFormat="1" ht="12">
      <c r="B493" s="211"/>
      <c r="C493" s="212"/>
      <c r="D493" s="175" t="s">
        <v>185</v>
      </c>
      <c r="E493" s="213" t="s">
        <v>32</v>
      </c>
      <c r="F493" s="214" t="s">
        <v>946</v>
      </c>
      <c r="G493" s="212"/>
      <c r="H493" s="215">
        <v>340</v>
      </c>
      <c r="I493" s="216"/>
      <c r="J493" s="212"/>
      <c r="K493" s="212"/>
      <c r="L493" s="217"/>
      <c r="M493" s="218"/>
      <c r="N493" s="219"/>
      <c r="O493" s="219"/>
      <c r="P493" s="219"/>
      <c r="Q493" s="219"/>
      <c r="R493" s="219"/>
      <c r="S493" s="219"/>
      <c r="T493" s="220"/>
      <c r="AT493" s="221" t="s">
        <v>185</v>
      </c>
      <c r="AU493" s="221" t="s">
        <v>88</v>
      </c>
      <c r="AV493" s="11" t="s">
        <v>88</v>
      </c>
      <c r="AW493" s="11" t="s">
        <v>41</v>
      </c>
      <c r="AX493" s="11" t="s">
        <v>77</v>
      </c>
      <c r="AY493" s="221" t="s">
        <v>161</v>
      </c>
    </row>
    <row r="494" spans="2:65" s="11" customFormat="1" ht="12">
      <c r="B494" s="211"/>
      <c r="C494" s="212"/>
      <c r="D494" s="175" t="s">
        <v>185</v>
      </c>
      <c r="E494" s="213" t="s">
        <v>32</v>
      </c>
      <c r="F494" s="214" t="s">
        <v>947</v>
      </c>
      <c r="G494" s="212"/>
      <c r="H494" s="215">
        <v>145</v>
      </c>
      <c r="I494" s="216"/>
      <c r="J494" s="212"/>
      <c r="K494" s="212"/>
      <c r="L494" s="217"/>
      <c r="M494" s="218"/>
      <c r="N494" s="219"/>
      <c r="O494" s="219"/>
      <c r="P494" s="219"/>
      <c r="Q494" s="219"/>
      <c r="R494" s="219"/>
      <c r="S494" s="219"/>
      <c r="T494" s="220"/>
      <c r="AT494" s="221" t="s">
        <v>185</v>
      </c>
      <c r="AU494" s="221" t="s">
        <v>88</v>
      </c>
      <c r="AV494" s="11" t="s">
        <v>88</v>
      </c>
      <c r="AW494" s="11" t="s">
        <v>41</v>
      </c>
      <c r="AX494" s="11" t="s">
        <v>77</v>
      </c>
      <c r="AY494" s="221" t="s">
        <v>161</v>
      </c>
    </row>
    <row r="495" spans="2:65" s="12" customFormat="1" ht="12">
      <c r="B495" s="222"/>
      <c r="C495" s="223"/>
      <c r="D495" s="175" t="s">
        <v>185</v>
      </c>
      <c r="E495" s="224" t="s">
        <v>32</v>
      </c>
      <c r="F495" s="225" t="s">
        <v>192</v>
      </c>
      <c r="G495" s="223"/>
      <c r="H495" s="226">
        <v>509.7</v>
      </c>
      <c r="I495" s="227"/>
      <c r="J495" s="223"/>
      <c r="K495" s="223"/>
      <c r="L495" s="228"/>
      <c r="M495" s="229"/>
      <c r="N495" s="230"/>
      <c r="O495" s="230"/>
      <c r="P495" s="230"/>
      <c r="Q495" s="230"/>
      <c r="R495" s="230"/>
      <c r="S495" s="230"/>
      <c r="T495" s="231"/>
      <c r="AT495" s="232" t="s">
        <v>185</v>
      </c>
      <c r="AU495" s="232" t="s">
        <v>88</v>
      </c>
      <c r="AV495" s="12" t="s">
        <v>160</v>
      </c>
      <c r="AW495" s="12" t="s">
        <v>41</v>
      </c>
      <c r="AX495" s="12" t="s">
        <v>85</v>
      </c>
      <c r="AY495" s="232" t="s">
        <v>161</v>
      </c>
    </row>
    <row r="496" spans="2:65" s="1" customFormat="1" ht="25.5" customHeight="1">
      <c r="B496" s="42"/>
      <c r="C496" s="163" t="s">
        <v>948</v>
      </c>
      <c r="D496" s="163" t="s">
        <v>156</v>
      </c>
      <c r="E496" s="164" t="s">
        <v>949</v>
      </c>
      <c r="F496" s="165" t="s">
        <v>950</v>
      </c>
      <c r="G496" s="166" t="s">
        <v>237</v>
      </c>
      <c r="H496" s="167">
        <v>24.7</v>
      </c>
      <c r="I496" s="168"/>
      <c r="J496" s="169">
        <f>ROUND(I496*H496,2)</f>
        <v>0</v>
      </c>
      <c r="K496" s="165" t="s">
        <v>178</v>
      </c>
      <c r="L496" s="62"/>
      <c r="M496" s="170" t="s">
        <v>32</v>
      </c>
      <c r="N496" s="171" t="s">
        <v>48</v>
      </c>
      <c r="O496" s="43"/>
      <c r="P496" s="172">
        <f>O496*H496</f>
        <v>0</v>
      </c>
      <c r="Q496" s="172">
        <v>0</v>
      </c>
      <c r="R496" s="172">
        <f>Q496*H496</f>
        <v>0</v>
      </c>
      <c r="S496" s="172">
        <v>0</v>
      </c>
      <c r="T496" s="173">
        <f>S496*H496</f>
        <v>0</v>
      </c>
      <c r="AR496" s="24" t="s">
        <v>160</v>
      </c>
      <c r="AT496" s="24" t="s">
        <v>156</v>
      </c>
      <c r="AU496" s="24" t="s">
        <v>88</v>
      </c>
      <c r="AY496" s="24" t="s">
        <v>161</v>
      </c>
      <c r="BE496" s="174">
        <f>IF(N496="základní",J496,0)</f>
        <v>0</v>
      </c>
      <c r="BF496" s="174">
        <f>IF(N496="snížená",J496,0)</f>
        <v>0</v>
      </c>
      <c r="BG496" s="174">
        <f>IF(N496="zákl. přenesená",J496,0)</f>
        <v>0</v>
      </c>
      <c r="BH496" s="174">
        <f>IF(N496="sníž. přenesená",J496,0)</f>
        <v>0</v>
      </c>
      <c r="BI496" s="174">
        <f>IF(N496="nulová",J496,0)</f>
        <v>0</v>
      </c>
      <c r="BJ496" s="24" t="s">
        <v>85</v>
      </c>
      <c r="BK496" s="174">
        <f>ROUND(I496*H496,2)</f>
        <v>0</v>
      </c>
      <c r="BL496" s="24" t="s">
        <v>160</v>
      </c>
      <c r="BM496" s="24" t="s">
        <v>951</v>
      </c>
    </row>
    <row r="497" spans="2:65" s="11" customFormat="1" ht="12">
      <c r="B497" s="211"/>
      <c r="C497" s="212"/>
      <c r="D497" s="175" t="s">
        <v>185</v>
      </c>
      <c r="E497" s="213" t="s">
        <v>32</v>
      </c>
      <c r="F497" s="214" t="s">
        <v>952</v>
      </c>
      <c r="G497" s="212"/>
      <c r="H497" s="215">
        <v>24.7</v>
      </c>
      <c r="I497" s="216"/>
      <c r="J497" s="212"/>
      <c r="K497" s="212"/>
      <c r="L497" s="217"/>
      <c r="M497" s="218"/>
      <c r="N497" s="219"/>
      <c r="O497" s="219"/>
      <c r="P497" s="219"/>
      <c r="Q497" s="219"/>
      <c r="R497" s="219"/>
      <c r="S497" s="219"/>
      <c r="T497" s="220"/>
      <c r="AT497" s="221" t="s">
        <v>185</v>
      </c>
      <c r="AU497" s="221" t="s">
        <v>88</v>
      </c>
      <c r="AV497" s="11" t="s">
        <v>88</v>
      </c>
      <c r="AW497" s="11" t="s">
        <v>41</v>
      </c>
      <c r="AX497" s="11" t="s">
        <v>85</v>
      </c>
      <c r="AY497" s="221" t="s">
        <v>161</v>
      </c>
    </row>
    <row r="498" spans="2:65" s="1" customFormat="1" ht="25.5" customHeight="1">
      <c r="B498" s="42"/>
      <c r="C498" s="163" t="s">
        <v>953</v>
      </c>
      <c r="D498" s="163" t="s">
        <v>156</v>
      </c>
      <c r="E498" s="164" t="s">
        <v>954</v>
      </c>
      <c r="F498" s="165" t="s">
        <v>955</v>
      </c>
      <c r="G498" s="166" t="s">
        <v>237</v>
      </c>
      <c r="H498" s="167">
        <v>485</v>
      </c>
      <c r="I498" s="168"/>
      <c r="J498" s="169">
        <f>ROUND(I498*H498,2)</f>
        <v>0</v>
      </c>
      <c r="K498" s="165" t="s">
        <v>178</v>
      </c>
      <c r="L498" s="62"/>
      <c r="M498" s="170" t="s">
        <v>32</v>
      </c>
      <c r="N498" s="171" t="s">
        <v>48</v>
      </c>
      <c r="O498" s="43"/>
      <c r="P498" s="172">
        <f>O498*H498</f>
        <v>0</v>
      </c>
      <c r="Q498" s="172">
        <v>0</v>
      </c>
      <c r="R498" s="172">
        <f>Q498*H498</f>
        <v>0</v>
      </c>
      <c r="S498" s="172">
        <v>0</v>
      </c>
      <c r="T498" s="173">
        <f>S498*H498</f>
        <v>0</v>
      </c>
      <c r="AR498" s="24" t="s">
        <v>160</v>
      </c>
      <c r="AT498" s="24" t="s">
        <v>156</v>
      </c>
      <c r="AU498" s="24" t="s">
        <v>88</v>
      </c>
      <c r="AY498" s="24" t="s">
        <v>161</v>
      </c>
      <c r="BE498" s="174">
        <f>IF(N498="základní",J498,0)</f>
        <v>0</v>
      </c>
      <c r="BF498" s="174">
        <f>IF(N498="snížená",J498,0)</f>
        <v>0</v>
      </c>
      <c r="BG498" s="174">
        <f>IF(N498="zákl. přenesená",J498,0)</f>
        <v>0</v>
      </c>
      <c r="BH498" s="174">
        <f>IF(N498="sníž. přenesená",J498,0)</f>
        <v>0</v>
      </c>
      <c r="BI498" s="174">
        <f>IF(N498="nulová",J498,0)</f>
        <v>0</v>
      </c>
      <c r="BJ498" s="24" t="s">
        <v>85</v>
      </c>
      <c r="BK498" s="174">
        <f>ROUND(I498*H498,2)</f>
        <v>0</v>
      </c>
      <c r="BL498" s="24" t="s">
        <v>160</v>
      </c>
      <c r="BM498" s="24" t="s">
        <v>956</v>
      </c>
    </row>
    <row r="499" spans="2:65" s="13" customFormat="1" ht="12">
      <c r="B499" s="234"/>
      <c r="C499" s="235"/>
      <c r="D499" s="175" t="s">
        <v>185</v>
      </c>
      <c r="E499" s="236" t="s">
        <v>32</v>
      </c>
      <c r="F499" s="237" t="s">
        <v>534</v>
      </c>
      <c r="G499" s="235"/>
      <c r="H499" s="236" t="s">
        <v>32</v>
      </c>
      <c r="I499" s="238"/>
      <c r="J499" s="235"/>
      <c r="K499" s="235"/>
      <c r="L499" s="239"/>
      <c r="M499" s="240"/>
      <c r="N499" s="241"/>
      <c r="O499" s="241"/>
      <c r="P499" s="241"/>
      <c r="Q499" s="241"/>
      <c r="R499" s="241"/>
      <c r="S499" s="241"/>
      <c r="T499" s="242"/>
      <c r="AT499" s="243" t="s">
        <v>185</v>
      </c>
      <c r="AU499" s="243" t="s">
        <v>88</v>
      </c>
      <c r="AV499" s="13" t="s">
        <v>85</v>
      </c>
      <c r="AW499" s="13" t="s">
        <v>41</v>
      </c>
      <c r="AX499" s="13" t="s">
        <v>77</v>
      </c>
      <c r="AY499" s="243" t="s">
        <v>161</v>
      </c>
    </row>
    <row r="500" spans="2:65" s="11" customFormat="1" ht="12">
      <c r="B500" s="211"/>
      <c r="C500" s="212"/>
      <c r="D500" s="175" t="s">
        <v>185</v>
      </c>
      <c r="E500" s="213" t="s">
        <v>32</v>
      </c>
      <c r="F500" s="214" t="s">
        <v>957</v>
      </c>
      <c r="G500" s="212"/>
      <c r="H500" s="215">
        <v>340</v>
      </c>
      <c r="I500" s="216"/>
      <c r="J500" s="212"/>
      <c r="K500" s="212"/>
      <c r="L500" s="217"/>
      <c r="M500" s="218"/>
      <c r="N500" s="219"/>
      <c r="O500" s="219"/>
      <c r="P500" s="219"/>
      <c r="Q500" s="219"/>
      <c r="R500" s="219"/>
      <c r="S500" s="219"/>
      <c r="T500" s="220"/>
      <c r="AT500" s="221" t="s">
        <v>185</v>
      </c>
      <c r="AU500" s="221" t="s">
        <v>88</v>
      </c>
      <c r="AV500" s="11" t="s">
        <v>88</v>
      </c>
      <c r="AW500" s="11" t="s">
        <v>41</v>
      </c>
      <c r="AX500" s="11" t="s">
        <v>77</v>
      </c>
      <c r="AY500" s="221" t="s">
        <v>161</v>
      </c>
    </row>
    <row r="501" spans="2:65" s="11" customFormat="1" ht="12">
      <c r="B501" s="211"/>
      <c r="C501" s="212"/>
      <c r="D501" s="175" t="s">
        <v>185</v>
      </c>
      <c r="E501" s="213" t="s">
        <v>32</v>
      </c>
      <c r="F501" s="214" t="s">
        <v>958</v>
      </c>
      <c r="G501" s="212"/>
      <c r="H501" s="215">
        <v>145</v>
      </c>
      <c r="I501" s="216"/>
      <c r="J501" s="212"/>
      <c r="K501" s="212"/>
      <c r="L501" s="217"/>
      <c r="M501" s="218"/>
      <c r="N501" s="219"/>
      <c r="O501" s="219"/>
      <c r="P501" s="219"/>
      <c r="Q501" s="219"/>
      <c r="R501" s="219"/>
      <c r="S501" s="219"/>
      <c r="T501" s="220"/>
      <c r="AT501" s="221" t="s">
        <v>185</v>
      </c>
      <c r="AU501" s="221" t="s">
        <v>88</v>
      </c>
      <c r="AV501" s="11" t="s">
        <v>88</v>
      </c>
      <c r="AW501" s="11" t="s">
        <v>41</v>
      </c>
      <c r="AX501" s="11" t="s">
        <v>77</v>
      </c>
      <c r="AY501" s="221" t="s">
        <v>161</v>
      </c>
    </row>
    <row r="502" spans="2:65" s="12" customFormat="1" ht="12">
      <c r="B502" s="222"/>
      <c r="C502" s="223"/>
      <c r="D502" s="175" t="s">
        <v>185</v>
      </c>
      <c r="E502" s="224" t="s">
        <v>32</v>
      </c>
      <c r="F502" s="225" t="s">
        <v>192</v>
      </c>
      <c r="G502" s="223"/>
      <c r="H502" s="226">
        <v>485</v>
      </c>
      <c r="I502" s="227"/>
      <c r="J502" s="223"/>
      <c r="K502" s="223"/>
      <c r="L502" s="228"/>
      <c r="M502" s="229"/>
      <c r="N502" s="230"/>
      <c r="O502" s="230"/>
      <c r="P502" s="230"/>
      <c r="Q502" s="230"/>
      <c r="R502" s="230"/>
      <c r="S502" s="230"/>
      <c r="T502" s="231"/>
      <c r="AT502" s="232" t="s">
        <v>185</v>
      </c>
      <c r="AU502" s="232" t="s">
        <v>88</v>
      </c>
      <c r="AV502" s="12" t="s">
        <v>160</v>
      </c>
      <c r="AW502" s="12" t="s">
        <v>41</v>
      </c>
      <c r="AX502" s="12" t="s">
        <v>85</v>
      </c>
      <c r="AY502" s="232" t="s">
        <v>161</v>
      </c>
    </row>
    <row r="503" spans="2:65" s="1" customFormat="1" ht="16.5" customHeight="1">
      <c r="B503" s="42"/>
      <c r="C503" s="163" t="s">
        <v>959</v>
      </c>
      <c r="D503" s="163" t="s">
        <v>156</v>
      </c>
      <c r="E503" s="164" t="s">
        <v>960</v>
      </c>
      <c r="F503" s="165" t="s">
        <v>961</v>
      </c>
      <c r="G503" s="166" t="s">
        <v>237</v>
      </c>
      <c r="H503" s="167">
        <v>24.7</v>
      </c>
      <c r="I503" s="168"/>
      <c r="J503" s="169">
        <f>ROUND(I503*H503,2)</f>
        <v>0</v>
      </c>
      <c r="K503" s="165" t="s">
        <v>32</v>
      </c>
      <c r="L503" s="62"/>
      <c r="M503" s="170" t="s">
        <v>32</v>
      </c>
      <c r="N503" s="171" t="s">
        <v>48</v>
      </c>
      <c r="O503" s="43"/>
      <c r="P503" s="172">
        <f>O503*H503</f>
        <v>0</v>
      </c>
      <c r="Q503" s="172">
        <v>0</v>
      </c>
      <c r="R503" s="172">
        <f>Q503*H503</f>
        <v>0</v>
      </c>
      <c r="S503" s="172">
        <v>0</v>
      </c>
      <c r="T503" s="173">
        <f>S503*H503</f>
        <v>0</v>
      </c>
      <c r="AR503" s="24" t="s">
        <v>160</v>
      </c>
      <c r="AT503" s="24" t="s">
        <v>156</v>
      </c>
      <c r="AU503" s="24" t="s">
        <v>88</v>
      </c>
      <c r="AY503" s="24" t="s">
        <v>161</v>
      </c>
      <c r="BE503" s="174">
        <f>IF(N503="základní",J503,0)</f>
        <v>0</v>
      </c>
      <c r="BF503" s="174">
        <f>IF(N503="snížená",J503,0)</f>
        <v>0</v>
      </c>
      <c r="BG503" s="174">
        <f>IF(N503="zákl. přenesená",J503,0)</f>
        <v>0</v>
      </c>
      <c r="BH503" s="174">
        <f>IF(N503="sníž. přenesená",J503,0)</f>
        <v>0</v>
      </c>
      <c r="BI503" s="174">
        <f>IF(N503="nulová",J503,0)</f>
        <v>0</v>
      </c>
      <c r="BJ503" s="24" t="s">
        <v>85</v>
      </c>
      <c r="BK503" s="174">
        <f>ROUND(I503*H503,2)</f>
        <v>0</v>
      </c>
      <c r="BL503" s="24" t="s">
        <v>160</v>
      </c>
      <c r="BM503" s="24" t="s">
        <v>962</v>
      </c>
    </row>
    <row r="504" spans="2:65" s="13" customFormat="1" ht="12">
      <c r="B504" s="234"/>
      <c r="C504" s="235"/>
      <c r="D504" s="175" t="s">
        <v>185</v>
      </c>
      <c r="E504" s="236" t="s">
        <v>32</v>
      </c>
      <c r="F504" s="237" t="s">
        <v>963</v>
      </c>
      <c r="G504" s="235"/>
      <c r="H504" s="236" t="s">
        <v>32</v>
      </c>
      <c r="I504" s="238"/>
      <c r="J504" s="235"/>
      <c r="K504" s="235"/>
      <c r="L504" s="239"/>
      <c r="M504" s="240"/>
      <c r="N504" s="241"/>
      <c r="O504" s="241"/>
      <c r="P504" s="241"/>
      <c r="Q504" s="241"/>
      <c r="R504" s="241"/>
      <c r="S504" s="241"/>
      <c r="T504" s="242"/>
      <c r="AT504" s="243" t="s">
        <v>185</v>
      </c>
      <c r="AU504" s="243" t="s">
        <v>88</v>
      </c>
      <c r="AV504" s="13" t="s">
        <v>85</v>
      </c>
      <c r="AW504" s="13" t="s">
        <v>41</v>
      </c>
      <c r="AX504" s="13" t="s">
        <v>77</v>
      </c>
      <c r="AY504" s="243" t="s">
        <v>161</v>
      </c>
    </row>
    <row r="505" spans="2:65" s="11" customFormat="1" ht="12">
      <c r="B505" s="211"/>
      <c r="C505" s="212"/>
      <c r="D505" s="175" t="s">
        <v>185</v>
      </c>
      <c r="E505" s="213" t="s">
        <v>32</v>
      </c>
      <c r="F505" s="214" t="s">
        <v>964</v>
      </c>
      <c r="G505" s="212"/>
      <c r="H505" s="215">
        <v>24.7</v>
      </c>
      <c r="I505" s="216"/>
      <c r="J505" s="212"/>
      <c r="K505" s="212"/>
      <c r="L505" s="217"/>
      <c r="M505" s="218"/>
      <c r="N505" s="219"/>
      <c r="O505" s="219"/>
      <c r="P505" s="219"/>
      <c r="Q505" s="219"/>
      <c r="R505" s="219"/>
      <c r="S505" s="219"/>
      <c r="T505" s="220"/>
      <c r="AT505" s="221" t="s">
        <v>185</v>
      </c>
      <c r="AU505" s="221" t="s">
        <v>88</v>
      </c>
      <c r="AV505" s="11" t="s">
        <v>88</v>
      </c>
      <c r="AW505" s="11" t="s">
        <v>41</v>
      </c>
      <c r="AX505" s="11" t="s">
        <v>85</v>
      </c>
      <c r="AY505" s="221" t="s">
        <v>161</v>
      </c>
    </row>
    <row r="506" spans="2:65" s="1" customFormat="1" ht="25.5" customHeight="1">
      <c r="B506" s="42"/>
      <c r="C506" s="163" t="s">
        <v>965</v>
      </c>
      <c r="D506" s="163" t="s">
        <v>156</v>
      </c>
      <c r="E506" s="164" t="s">
        <v>966</v>
      </c>
      <c r="F506" s="165" t="s">
        <v>967</v>
      </c>
      <c r="G506" s="166" t="s">
        <v>237</v>
      </c>
      <c r="H506" s="167">
        <v>14.6</v>
      </c>
      <c r="I506" s="168"/>
      <c r="J506" s="169">
        <f>ROUND(I506*H506,2)</f>
        <v>0</v>
      </c>
      <c r="K506" s="165" t="s">
        <v>178</v>
      </c>
      <c r="L506" s="62"/>
      <c r="M506" s="170" t="s">
        <v>32</v>
      </c>
      <c r="N506" s="171" t="s">
        <v>48</v>
      </c>
      <c r="O506" s="43"/>
      <c r="P506" s="172">
        <f>O506*H506</f>
        <v>0</v>
      </c>
      <c r="Q506" s="172">
        <v>8.4250000000000005E-2</v>
      </c>
      <c r="R506" s="172">
        <f>Q506*H506</f>
        <v>1.2300500000000001</v>
      </c>
      <c r="S506" s="172">
        <v>0</v>
      </c>
      <c r="T506" s="173">
        <f>S506*H506</f>
        <v>0</v>
      </c>
      <c r="AR506" s="24" t="s">
        <v>160</v>
      </c>
      <c r="AT506" s="24" t="s">
        <v>156</v>
      </c>
      <c r="AU506" s="24" t="s">
        <v>88</v>
      </c>
      <c r="AY506" s="24" t="s">
        <v>161</v>
      </c>
      <c r="BE506" s="174">
        <f>IF(N506="základní",J506,0)</f>
        <v>0</v>
      </c>
      <c r="BF506" s="174">
        <f>IF(N506="snížená",J506,0)</f>
        <v>0</v>
      </c>
      <c r="BG506" s="174">
        <f>IF(N506="zákl. přenesená",J506,0)</f>
        <v>0</v>
      </c>
      <c r="BH506" s="174">
        <f>IF(N506="sníž. přenesená",J506,0)</f>
        <v>0</v>
      </c>
      <c r="BI506" s="174">
        <f>IF(N506="nulová",J506,0)</f>
        <v>0</v>
      </c>
      <c r="BJ506" s="24" t="s">
        <v>85</v>
      </c>
      <c r="BK506" s="174">
        <f>ROUND(I506*H506,2)</f>
        <v>0</v>
      </c>
      <c r="BL506" s="24" t="s">
        <v>160</v>
      </c>
      <c r="BM506" s="24" t="s">
        <v>968</v>
      </c>
    </row>
    <row r="507" spans="2:65" s="1" customFormat="1" ht="24">
      <c r="B507" s="42"/>
      <c r="C507" s="64"/>
      <c r="D507" s="175" t="s">
        <v>163</v>
      </c>
      <c r="E507" s="64"/>
      <c r="F507" s="176" t="s">
        <v>969</v>
      </c>
      <c r="G507" s="64"/>
      <c r="H507" s="64"/>
      <c r="I507" s="150"/>
      <c r="J507" s="64"/>
      <c r="K507" s="64"/>
      <c r="L507" s="62"/>
      <c r="M507" s="210"/>
      <c r="N507" s="43"/>
      <c r="O507" s="43"/>
      <c r="P507" s="43"/>
      <c r="Q507" s="43"/>
      <c r="R507" s="43"/>
      <c r="S507" s="43"/>
      <c r="T507" s="79"/>
      <c r="AT507" s="24" t="s">
        <v>163</v>
      </c>
      <c r="AU507" s="24" t="s">
        <v>88</v>
      </c>
    </row>
    <row r="508" spans="2:65" s="13" customFormat="1" ht="12">
      <c r="B508" s="234"/>
      <c r="C508" s="235"/>
      <c r="D508" s="175" t="s">
        <v>185</v>
      </c>
      <c r="E508" s="236" t="s">
        <v>32</v>
      </c>
      <c r="F508" s="237" t="s">
        <v>970</v>
      </c>
      <c r="G508" s="235"/>
      <c r="H508" s="236" t="s">
        <v>32</v>
      </c>
      <c r="I508" s="238"/>
      <c r="J508" s="235"/>
      <c r="K508" s="235"/>
      <c r="L508" s="239"/>
      <c r="M508" s="240"/>
      <c r="N508" s="241"/>
      <c r="O508" s="241"/>
      <c r="P508" s="241"/>
      <c r="Q508" s="241"/>
      <c r="R508" s="241"/>
      <c r="S508" s="241"/>
      <c r="T508" s="242"/>
      <c r="AT508" s="243" t="s">
        <v>185</v>
      </c>
      <c r="AU508" s="243" t="s">
        <v>88</v>
      </c>
      <c r="AV508" s="13" t="s">
        <v>85</v>
      </c>
      <c r="AW508" s="13" t="s">
        <v>41</v>
      </c>
      <c r="AX508" s="13" t="s">
        <v>77</v>
      </c>
      <c r="AY508" s="243" t="s">
        <v>161</v>
      </c>
    </row>
    <row r="509" spans="2:65" s="11" customFormat="1" ht="12">
      <c r="B509" s="211"/>
      <c r="C509" s="212"/>
      <c r="D509" s="175" t="s">
        <v>185</v>
      </c>
      <c r="E509" s="213" t="s">
        <v>32</v>
      </c>
      <c r="F509" s="214" t="s">
        <v>971</v>
      </c>
      <c r="G509" s="212"/>
      <c r="H509" s="215">
        <v>3.1</v>
      </c>
      <c r="I509" s="216"/>
      <c r="J509" s="212"/>
      <c r="K509" s="212"/>
      <c r="L509" s="217"/>
      <c r="M509" s="218"/>
      <c r="N509" s="219"/>
      <c r="O509" s="219"/>
      <c r="P509" s="219"/>
      <c r="Q509" s="219"/>
      <c r="R509" s="219"/>
      <c r="S509" s="219"/>
      <c r="T509" s="220"/>
      <c r="AT509" s="221" t="s">
        <v>185</v>
      </c>
      <c r="AU509" s="221" t="s">
        <v>88</v>
      </c>
      <c r="AV509" s="11" t="s">
        <v>88</v>
      </c>
      <c r="AW509" s="11" t="s">
        <v>41</v>
      </c>
      <c r="AX509" s="11" t="s">
        <v>77</v>
      </c>
      <c r="AY509" s="221" t="s">
        <v>161</v>
      </c>
    </row>
    <row r="510" spans="2:65" s="11" customFormat="1" ht="12">
      <c r="B510" s="211"/>
      <c r="C510" s="212"/>
      <c r="D510" s="175" t="s">
        <v>185</v>
      </c>
      <c r="E510" s="213" t="s">
        <v>32</v>
      </c>
      <c r="F510" s="214" t="s">
        <v>972</v>
      </c>
      <c r="G510" s="212"/>
      <c r="H510" s="215">
        <v>11.5</v>
      </c>
      <c r="I510" s="216"/>
      <c r="J510" s="212"/>
      <c r="K510" s="212"/>
      <c r="L510" s="217"/>
      <c r="M510" s="218"/>
      <c r="N510" s="219"/>
      <c r="O510" s="219"/>
      <c r="P510" s="219"/>
      <c r="Q510" s="219"/>
      <c r="R510" s="219"/>
      <c r="S510" s="219"/>
      <c r="T510" s="220"/>
      <c r="AT510" s="221" t="s">
        <v>185</v>
      </c>
      <c r="AU510" s="221" t="s">
        <v>88</v>
      </c>
      <c r="AV510" s="11" t="s">
        <v>88</v>
      </c>
      <c r="AW510" s="11" t="s">
        <v>41</v>
      </c>
      <c r="AX510" s="11" t="s">
        <v>77</v>
      </c>
      <c r="AY510" s="221" t="s">
        <v>161</v>
      </c>
    </row>
    <row r="511" spans="2:65" s="12" customFormat="1" ht="12">
      <c r="B511" s="222"/>
      <c r="C511" s="223"/>
      <c r="D511" s="175" t="s">
        <v>185</v>
      </c>
      <c r="E511" s="224" t="s">
        <v>32</v>
      </c>
      <c r="F511" s="225" t="s">
        <v>192</v>
      </c>
      <c r="G511" s="223"/>
      <c r="H511" s="226">
        <v>14.6</v>
      </c>
      <c r="I511" s="227"/>
      <c r="J511" s="223"/>
      <c r="K511" s="223"/>
      <c r="L511" s="228"/>
      <c r="M511" s="229"/>
      <c r="N511" s="230"/>
      <c r="O511" s="230"/>
      <c r="P511" s="230"/>
      <c r="Q511" s="230"/>
      <c r="R511" s="230"/>
      <c r="S511" s="230"/>
      <c r="T511" s="231"/>
      <c r="AT511" s="232" t="s">
        <v>185</v>
      </c>
      <c r="AU511" s="232" t="s">
        <v>88</v>
      </c>
      <c r="AV511" s="12" t="s">
        <v>160</v>
      </c>
      <c r="AW511" s="12" t="s">
        <v>41</v>
      </c>
      <c r="AX511" s="12" t="s">
        <v>85</v>
      </c>
      <c r="AY511" s="232" t="s">
        <v>161</v>
      </c>
    </row>
    <row r="512" spans="2:65" s="1" customFormat="1" ht="16.5" customHeight="1">
      <c r="B512" s="42"/>
      <c r="C512" s="244" t="s">
        <v>973</v>
      </c>
      <c r="D512" s="244" t="s">
        <v>416</v>
      </c>
      <c r="E512" s="245" t="s">
        <v>974</v>
      </c>
      <c r="F512" s="246" t="s">
        <v>975</v>
      </c>
      <c r="G512" s="247" t="s">
        <v>237</v>
      </c>
      <c r="H512" s="248">
        <v>14.6</v>
      </c>
      <c r="I512" s="249"/>
      <c r="J512" s="250">
        <f>ROUND(I512*H512,2)</f>
        <v>0</v>
      </c>
      <c r="K512" s="246" t="s">
        <v>178</v>
      </c>
      <c r="L512" s="251"/>
      <c r="M512" s="252" t="s">
        <v>32</v>
      </c>
      <c r="N512" s="253" t="s">
        <v>48</v>
      </c>
      <c r="O512" s="43"/>
      <c r="P512" s="172">
        <f>O512*H512</f>
        <v>0</v>
      </c>
      <c r="Q512" s="172">
        <v>0.14000000000000001</v>
      </c>
      <c r="R512" s="172">
        <f>Q512*H512</f>
        <v>2.044</v>
      </c>
      <c r="S512" s="172">
        <v>0</v>
      </c>
      <c r="T512" s="173">
        <f>S512*H512</f>
        <v>0</v>
      </c>
      <c r="AR512" s="24" t="s">
        <v>223</v>
      </c>
      <c r="AT512" s="24" t="s">
        <v>416</v>
      </c>
      <c r="AU512" s="24" t="s">
        <v>88</v>
      </c>
      <c r="AY512" s="24" t="s">
        <v>161</v>
      </c>
      <c r="BE512" s="174">
        <f>IF(N512="základní",J512,0)</f>
        <v>0</v>
      </c>
      <c r="BF512" s="174">
        <f>IF(N512="snížená",J512,0)</f>
        <v>0</v>
      </c>
      <c r="BG512" s="174">
        <f>IF(N512="zákl. přenesená",J512,0)</f>
        <v>0</v>
      </c>
      <c r="BH512" s="174">
        <f>IF(N512="sníž. přenesená",J512,0)</f>
        <v>0</v>
      </c>
      <c r="BI512" s="174">
        <f>IF(N512="nulová",J512,0)</f>
        <v>0</v>
      </c>
      <c r="BJ512" s="24" t="s">
        <v>85</v>
      </c>
      <c r="BK512" s="174">
        <f>ROUND(I512*H512,2)</f>
        <v>0</v>
      </c>
      <c r="BL512" s="24" t="s">
        <v>160</v>
      </c>
      <c r="BM512" s="24" t="s">
        <v>976</v>
      </c>
    </row>
    <row r="513" spans="2:65" s="1" customFormat="1" ht="24">
      <c r="B513" s="42"/>
      <c r="C513" s="64"/>
      <c r="D513" s="175" t="s">
        <v>163</v>
      </c>
      <c r="E513" s="64"/>
      <c r="F513" s="176" t="s">
        <v>977</v>
      </c>
      <c r="G513" s="64"/>
      <c r="H513" s="64"/>
      <c r="I513" s="150"/>
      <c r="J513" s="64"/>
      <c r="K513" s="64"/>
      <c r="L513" s="62"/>
      <c r="M513" s="210"/>
      <c r="N513" s="43"/>
      <c r="O513" s="43"/>
      <c r="P513" s="43"/>
      <c r="Q513" s="43"/>
      <c r="R513" s="43"/>
      <c r="S513" s="43"/>
      <c r="T513" s="79"/>
      <c r="AT513" s="24" t="s">
        <v>163</v>
      </c>
      <c r="AU513" s="24" t="s">
        <v>88</v>
      </c>
    </row>
    <row r="514" spans="2:65" s="1" customFormat="1" ht="25.5" customHeight="1">
      <c r="B514" s="42"/>
      <c r="C514" s="163" t="s">
        <v>978</v>
      </c>
      <c r="D514" s="163" t="s">
        <v>156</v>
      </c>
      <c r="E514" s="164" t="s">
        <v>979</v>
      </c>
      <c r="F514" s="165" t="s">
        <v>980</v>
      </c>
      <c r="G514" s="166" t="s">
        <v>237</v>
      </c>
      <c r="H514" s="167">
        <v>3.5</v>
      </c>
      <c r="I514" s="168"/>
      <c r="J514" s="169">
        <f>ROUND(I514*H514,2)</f>
        <v>0</v>
      </c>
      <c r="K514" s="165" t="s">
        <v>178</v>
      </c>
      <c r="L514" s="62"/>
      <c r="M514" s="170" t="s">
        <v>32</v>
      </c>
      <c r="N514" s="171" t="s">
        <v>48</v>
      </c>
      <c r="O514" s="43"/>
      <c r="P514" s="172">
        <f>O514*H514</f>
        <v>0</v>
      </c>
      <c r="Q514" s="172">
        <v>8.4250000000000005E-2</v>
      </c>
      <c r="R514" s="172">
        <f>Q514*H514</f>
        <v>0.294875</v>
      </c>
      <c r="S514" s="172">
        <v>0</v>
      </c>
      <c r="T514" s="173">
        <f>S514*H514</f>
        <v>0</v>
      </c>
      <c r="AR514" s="24" t="s">
        <v>160</v>
      </c>
      <c r="AT514" s="24" t="s">
        <v>156</v>
      </c>
      <c r="AU514" s="24" t="s">
        <v>88</v>
      </c>
      <c r="AY514" s="24" t="s">
        <v>161</v>
      </c>
      <c r="BE514" s="174">
        <f>IF(N514="základní",J514,0)</f>
        <v>0</v>
      </c>
      <c r="BF514" s="174">
        <f>IF(N514="snížená",J514,0)</f>
        <v>0</v>
      </c>
      <c r="BG514" s="174">
        <f>IF(N514="zákl. přenesená",J514,0)</f>
        <v>0</v>
      </c>
      <c r="BH514" s="174">
        <f>IF(N514="sníž. přenesená",J514,0)</f>
        <v>0</v>
      </c>
      <c r="BI514" s="174">
        <f>IF(N514="nulová",J514,0)</f>
        <v>0</v>
      </c>
      <c r="BJ514" s="24" t="s">
        <v>85</v>
      </c>
      <c r="BK514" s="174">
        <f>ROUND(I514*H514,2)</f>
        <v>0</v>
      </c>
      <c r="BL514" s="24" t="s">
        <v>160</v>
      </c>
      <c r="BM514" s="24" t="s">
        <v>981</v>
      </c>
    </row>
    <row r="515" spans="2:65" s="1" customFormat="1" ht="24">
      <c r="B515" s="42"/>
      <c r="C515" s="64"/>
      <c r="D515" s="175" t="s">
        <v>163</v>
      </c>
      <c r="E515" s="64"/>
      <c r="F515" s="176" t="s">
        <v>969</v>
      </c>
      <c r="G515" s="64"/>
      <c r="H515" s="64"/>
      <c r="I515" s="150"/>
      <c r="J515" s="64"/>
      <c r="K515" s="64"/>
      <c r="L515" s="62"/>
      <c r="M515" s="210"/>
      <c r="N515" s="43"/>
      <c r="O515" s="43"/>
      <c r="P515" s="43"/>
      <c r="Q515" s="43"/>
      <c r="R515" s="43"/>
      <c r="S515" s="43"/>
      <c r="T515" s="79"/>
      <c r="AT515" s="24" t="s">
        <v>163</v>
      </c>
      <c r="AU515" s="24" t="s">
        <v>88</v>
      </c>
    </row>
    <row r="516" spans="2:65" s="13" customFormat="1" ht="12">
      <c r="B516" s="234"/>
      <c r="C516" s="235"/>
      <c r="D516" s="175" t="s">
        <v>185</v>
      </c>
      <c r="E516" s="236" t="s">
        <v>32</v>
      </c>
      <c r="F516" s="237" t="s">
        <v>970</v>
      </c>
      <c r="G516" s="235"/>
      <c r="H516" s="236" t="s">
        <v>32</v>
      </c>
      <c r="I516" s="238"/>
      <c r="J516" s="235"/>
      <c r="K516" s="235"/>
      <c r="L516" s="239"/>
      <c r="M516" s="240"/>
      <c r="N516" s="241"/>
      <c r="O516" s="241"/>
      <c r="P516" s="241"/>
      <c r="Q516" s="241"/>
      <c r="R516" s="241"/>
      <c r="S516" s="241"/>
      <c r="T516" s="242"/>
      <c r="AT516" s="243" t="s">
        <v>185</v>
      </c>
      <c r="AU516" s="243" t="s">
        <v>88</v>
      </c>
      <c r="AV516" s="13" t="s">
        <v>85</v>
      </c>
      <c r="AW516" s="13" t="s">
        <v>41</v>
      </c>
      <c r="AX516" s="13" t="s">
        <v>77</v>
      </c>
      <c r="AY516" s="243" t="s">
        <v>161</v>
      </c>
    </row>
    <row r="517" spans="2:65" s="11" customFormat="1" ht="12">
      <c r="B517" s="211"/>
      <c r="C517" s="212"/>
      <c r="D517" s="175" t="s">
        <v>185</v>
      </c>
      <c r="E517" s="213" t="s">
        <v>32</v>
      </c>
      <c r="F517" s="214" t="s">
        <v>982</v>
      </c>
      <c r="G517" s="212"/>
      <c r="H517" s="215">
        <v>3.5</v>
      </c>
      <c r="I517" s="216"/>
      <c r="J517" s="212"/>
      <c r="K517" s="212"/>
      <c r="L517" s="217"/>
      <c r="M517" s="218"/>
      <c r="N517" s="219"/>
      <c r="O517" s="219"/>
      <c r="P517" s="219"/>
      <c r="Q517" s="219"/>
      <c r="R517" s="219"/>
      <c r="S517" s="219"/>
      <c r="T517" s="220"/>
      <c r="AT517" s="221" t="s">
        <v>185</v>
      </c>
      <c r="AU517" s="221" t="s">
        <v>88</v>
      </c>
      <c r="AV517" s="11" t="s">
        <v>88</v>
      </c>
      <c r="AW517" s="11" t="s">
        <v>41</v>
      </c>
      <c r="AX517" s="11" t="s">
        <v>85</v>
      </c>
      <c r="AY517" s="221" t="s">
        <v>161</v>
      </c>
    </row>
    <row r="518" spans="2:65" s="1" customFormat="1" ht="16.5" customHeight="1">
      <c r="B518" s="42"/>
      <c r="C518" s="244" t="s">
        <v>983</v>
      </c>
      <c r="D518" s="244" t="s">
        <v>416</v>
      </c>
      <c r="E518" s="245" t="s">
        <v>974</v>
      </c>
      <c r="F518" s="246" t="s">
        <v>975</v>
      </c>
      <c r="G518" s="247" t="s">
        <v>237</v>
      </c>
      <c r="H518" s="248">
        <v>3.5</v>
      </c>
      <c r="I518" s="249"/>
      <c r="J518" s="250">
        <f>ROUND(I518*H518,2)</f>
        <v>0</v>
      </c>
      <c r="K518" s="246" t="s">
        <v>178</v>
      </c>
      <c r="L518" s="251"/>
      <c r="M518" s="252" t="s">
        <v>32</v>
      </c>
      <c r="N518" s="253" t="s">
        <v>48</v>
      </c>
      <c r="O518" s="43"/>
      <c r="P518" s="172">
        <f>O518*H518</f>
        <v>0</v>
      </c>
      <c r="Q518" s="172">
        <v>0.14000000000000001</v>
      </c>
      <c r="R518" s="172">
        <f>Q518*H518</f>
        <v>0.49000000000000005</v>
      </c>
      <c r="S518" s="172">
        <v>0</v>
      </c>
      <c r="T518" s="173">
        <f>S518*H518</f>
        <v>0</v>
      </c>
      <c r="AR518" s="24" t="s">
        <v>223</v>
      </c>
      <c r="AT518" s="24" t="s">
        <v>416</v>
      </c>
      <c r="AU518" s="24" t="s">
        <v>88</v>
      </c>
      <c r="AY518" s="24" t="s">
        <v>161</v>
      </c>
      <c r="BE518" s="174">
        <f>IF(N518="základní",J518,0)</f>
        <v>0</v>
      </c>
      <c r="BF518" s="174">
        <f>IF(N518="snížená",J518,0)</f>
        <v>0</v>
      </c>
      <c r="BG518" s="174">
        <f>IF(N518="zákl. přenesená",J518,0)</f>
        <v>0</v>
      </c>
      <c r="BH518" s="174">
        <f>IF(N518="sníž. přenesená",J518,0)</f>
        <v>0</v>
      </c>
      <c r="BI518" s="174">
        <f>IF(N518="nulová",J518,0)</f>
        <v>0</v>
      </c>
      <c r="BJ518" s="24" t="s">
        <v>85</v>
      </c>
      <c r="BK518" s="174">
        <f>ROUND(I518*H518,2)</f>
        <v>0</v>
      </c>
      <c r="BL518" s="24" t="s">
        <v>160</v>
      </c>
      <c r="BM518" s="24" t="s">
        <v>984</v>
      </c>
    </row>
    <row r="519" spans="2:65" s="1" customFormat="1" ht="24">
      <c r="B519" s="42"/>
      <c r="C519" s="64"/>
      <c r="D519" s="175" t="s">
        <v>163</v>
      </c>
      <c r="E519" s="64"/>
      <c r="F519" s="176" t="s">
        <v>977</v>
      </c>
      <c r="G519" s="64"/>
      <c r="H519" s="64"/>
      <c r="I519" s="150"/>
      <c r="J519" s="64"/>
      <c r="K519" s="64"/>
      <c r="L519" s="62"/>
      <c r="M519" s="210"/>
      <c r="N519" s="43"/>
      <c r="O519" s="43"/>
      <c r="P519" s="43"/>
      <c r="Q519" s="43"/>
      <c r="R519" s="43"/>
      <c r="S519" s="43"/>
      <c r="T519" s="79"/>
      <c r="AT519" s="24" t="s">
        <v>163</v>
      </c>
      <c r="AU519" s="24" t="s">
        <v>88</v>
      </c>
    </row>
    <row r="520" spans="2:65" s="10" customFormat="1" ht="29.85" customHeight="1">
      <c r="B520" s="194"/>
      <c r="C520" s="195"/>
      <c r="D520" s="196" t="s">
        <v>76</v>
      </c>
      <c r="E520" s="208" t="s">
        <v>209</v>
      </c>
      <c r="F520" s="208" t="s">
        <v>985</v>
      </c>
      <c r="G520" s="195"/>
      <c r="H520" s="195"/>
      <c r="I520" s="198"/>
      <c r="J520" s="209">
        <f>BK520</f>
        <v>0</v>
      </c>
      <c r="K520" s="195"/>
      <c r="L520" s="200"/>
      <c r="M520" s="201"/>
      <c r="N520" s="202"/>
      <c r="O520" s="202"/>
      <c r="P520" s="203">
        <f>SUM(P521:P548)</f>
        <v>0</v>
      </c>
      <c r="Q520" s="202"/>
      <c r="R520" s="203">
        <f>SUM(R521:R548)</f>
        <v>0.29186560000000006</v>
      </c>
      <c r="S520" s="202"/>
      <c r="T520" s="204">
        <f>SUM(T521:T548)</f>
        <v>0</v>
      </c>
      <c r="AR520" s="205" t="s">
        <v>85</v>
      </c>
      <c r="AT520" s="206" t="s">
        <v>76</v>
      </c>
      <c r="AU520" s="206" t="s">
        <v>85</v>
      </c>
      <c r="AY520" s="205" t="s">
        <v>161</v>
      </c>
      <c r="BK520" s="207">
        <f>SUM(BK521:BK548)</f>
        <v>0</v>
      </c>
    </row>
    <row r="521" spans="2:65" s="1" customFormat="1" ht="16.5" customHeight="1">
      <c r="B521" s="42"/>
      <c r="C521" s="163" t="s">
        <v>986</v>
      </c>
      <c r="D521" s="163" t="s">
        <v>156</v>
      </c>
      <c r="E521" s="164" t="s">
        <v>987</v>
      </c>
      <c r="F521" s="165" t="s">
        <v>988</v>
      </c>
      <c r="G521" s="166" t="s">
        <v>237</v>
      </c>
      <c r="H521" s="167">
        <v>2.88</v>
      </c>
      <c r="I521" s="168"/>
      <c r="J521" s="169">
        <f>ROUND(I521*H521,2)</f>
        <v>0</v>
      </c>
      <c r="K521" s="165" t="s">
        <v>178</v>
      </c>
      <c r="L521" s="62"/>
      <c r="M521" s="170" t="s">
        <v>32</v>
      </c>
      <c r="N521" s="171" t="s">
        <v>48</v>
      </c>
      <c r="O521" s="43"/>
      <c r="P521" s="172">
        <f>O521*H521</f>
        <v>0</v>
      </c>
      <c r="Q521" s="172">
        <v>4.2000000000000002E-4</v>
      </c>
      <c r="R521" s="172">
        <f>Q521*H521</f>
        <v>1.2095999999999999E-3</v>
      </c>
      <c r="S521" s="172">
        <v>0</v>
      </c>
      <c r="T521" s="173">
        <f>S521*H521</f>
        <v>0</v>
      </c>
      <c r="AR521" s="24" t="s">
        <v>160</v>
      </c>
      <c r="AT521" s="24" t="s">
        <v>156</v>
      </c>
      <c r="AU521" s="24" t="s">
        <v>88</v>
      </c>
      <c r="AY521" s="24" t="s">
        <v>161</v>
      </c>
      <c r="BE521" s="174">
        <f>IF(N521="základní",J521,0)</f>
        <v>0</v>
      </c>
      <c r="BF521" s="174">
        <f>IF(N521="snížená",J521,0)</f>
        <v>0</v>
      </c>
      <c r="BG521" s="174">
        <f>IF(N521="zákl. přenesená",J521,0)</f>
        <v>0</v>
      </c>
      <c r="BH521" s="174">
        <f>IF(N521="sníž. přenesená",J521,0)</f>
        <v>0</v>
      </c>
      <c r="BI521" s="174">
        <f>IF(N521="nulová",J521,0)</f>
        <v>0</v>
      </c>
      <c r="BJ521" s="24" t="s">
        <v>85</v>
      </c>
      <c r="BK521" s="174">
        <f>ROUND(I521*H521,2)</f>
        <v>0</v>
      </c>
      <c r="BL521" s="24" t="s">
        <v>160</v>
      </c>
      <c r="BM521" s="24" t="s">
        <v>989</v>
      </c>
    </row>
    <row r="522" spans="2:65" s="1" customFormat="1" ht="24">
      <c r="B522" s="42"/>
      <c r="C522" s="64"/>
      <c r="D522" s="175" t="s">
        <v>163</v>
      </c>
      <c r="E522" s="64"/>
      <c r="F522" s="176" t="s">
        <v>990</v>
      </c>
      <c r="G522" s="64"/>
      <c r="H522" s="64"/>
      <c r="I522" s="150"/>
      <c r="J522" s="64"/>
      <c r="K522" s="64"/>
      <c r="L522" s="62"/>
      <c r="M522" s="210"/>
      <c r="N522" s="43"/>
      <c r="O522" s="43"/>
      <c r="P522" s="43"/>
      <c r="Q522" s="43"/>
      <c r="R522" s="43"/>
      <c r="S522" s="43"/>
      <c r="T522" s="79"/>
      <c r="AT522" s="24" t="s">
        <v>163</v>
      </c>
      <c r="AU522" s="24" t="s">
        <v>88</v>
      </c>
    </row>
    <row r="523" spans="2:65" s="13" customFormat="1" ht="12">
      <c r="B523" s="234"/>
      <c r="C523" s="235"/>
      <c r="D523" s="175" t="s">
        <v>185</v>
      </c>
      <c r="E523" s="236" t="s">
        <v>32</v>
      </c>
      <c r="F523" s="237" t="s">
        <v>600</v>
      </c>
      <c r="G523" s="235"/>
      <c r="H523" s="236" t="s">
        <v>32</v>
      </c>
      <c r="I523" s="238"/>
      <c r="J523" s="235"/>
      <c r="K523" s="235"/>
      <c r="L523" s="239"/>
      <c r="M523" s="240"/>
      <c r="N523" s="241"/>
      <c r="O523" s="241"/>
      <c r="P523" s="241"/>
      <c r="Q523" s="241"/>
      <c r="R523" s="241"/>
      <c r="S523" s="241"/>
      <c r="T523" s="242"/>
      <c r="AT523" s="243" t="s">
        <v>185</v>
      </c>
      <c r="AU523" s="243" t="s">
        <v>88</v>
      </c>
      <c r="AV523" s="13" t="s">
        <v>85</v>
      </c>
      <c r="AW523" s="13" t="s">
        <v>41</v>
      </c>
      <c r="AX523" s="13" t="s">
        <v>77</v>
      </c>
      <c r="AY523" s="243" t="s">
        <v>161</v>
      </c>
    </row>
    <row r="524" spans="2:65" s="11" customFormat="1" ht="12">
      <c r="B524" s="211"/>
      <c r="C524" s="212"/>
      <c r="D524" s="175" t="s">
        <v>185</v>
      </c>
      <c r="E524" s="213" t="s">
        <v>32</v>
      </c>
      <c r="F524" s="214" t="s">
        <v>991</v>
      </c>
      <c r="G524" s="212"/>
      <c r="H524" s="215">
        <v>0.45600000000000002</v>
      </c>
      <c r="I524" s="216"/>
      <c r="J524" s="212"/>
      <c r="K524" s="212"/>
      <c r="L524" s="217"/>
      <c r="M524" s="218"/>
      <c r="N524" s="219"/>
      <c r="O524" s="219"/>
      <c r="P524" s="219"/>
      <c r="Q524" s="219"/>
      <c r="R524" s="219"/>
      <c r="S524" s="219"/>
      <c r="T524" s="220"/>
      <c r="AT524" s="221" t="s">
        <v>185</v>
      </c>
      <c r="AU524" s="221" t="s">
        <v>88</v>
      </c>
      <c r="AV524" s="11" t="s">
        <v>88</v>
      </c>
      <c r="AW524" s="11" t="s">
        <v>41</v>
      </c>
      <c r="AX524" s="11" t="s">
        <v>77</v>
      </c>
      <c r="AY524" s="221" t="s">
        <v>161</v>
      </c>
    </row>
    <row r="525" spans="2:65" s="11" customFormat="1" ht="12">
      <c r="B525" s="211"/>
      <c r="C525" s="212"/>
      <c r="D525" s="175" t="s">
        <v>185</v>
      </c>
      <c r="E525" s="213" t="s">
        <v>32</v>
      </c>
      <c r="F525" s="214" t="s">
        <v>992</v>
      </c>
      <c r="G525" s="212"/>
      <c r="H525" s="215">
        <v>0.45600000000000002</v>
      </c>
      <c r="I525" s="216"/>
      <c r="J525" s="212"/>
      <c r="K525" s="212"/>
      <c r="L525" s="217"/>
      <c r="M525" s="218"/>
      <c r="N525" s="219"/>
      <c r="O525" s="219"/>
      <c r="P525" s="219"/>
      <c r="Q525" s="219"/>
      <c r="R525" s="219"/>
      <c r="S525" s="219"/>
      <c r="T525" s="220"/>
      <c r="AT525" s="221" t="s">
        <v>185</v>
      </c>
      <c r="AU525" s="221" t="s">
        <v>88</v>
      </c>
      <c r="AV525" s="11" t="s">
        <v>88</v>
      </c>
      <c r="AW525" s="11" t="s">
        <v>41</v>
      </c>
      <c r="AX525" s="11" t="s">
        <v>77</v>
      </c>
      <c r="AY525" s="221" t="s">
        <v>161</v>
      </c>
    </row>
    <row r="526" spans="2:65" s="11" customFormat="1" ht="12">
      <c r="B526" s="211"/>
      <c r="C526" s="212"/>
      <c r="D526" s="175" t="s">
        <v>185</v>
      </c>
      <c r="E526" s="213" t="s">
        <v>32</v>
      </c>
      <c r="F526" s="214" t="s">
        <v>993</v>
      </c>
      <c r="G526" s="212"/>
      <c r="H526" s="215">
        <v>0.48</v>
      </c>
      <c r="I526" s="216"/>
      <c r="J526" s="212"/>
      <c r="K526" s="212"/>
      <c r="L526" s="217"/>
      <c r="M526" s="218"/>
      <c r="N526" s="219"/>
      <c r="O526" s="219"/>
      <c r="P526" s="219"/>
      <c r="Q526" s="219"/>
      <c r="R526" s="219"/>
      <c r="S526" s="219"/>
      <c r="T526" s="220"/>
      <c r="AT526" s="221" t="s">
        <v>185</v>
      </c>
      <c r="AU526" s="221" t="s">
        <v>88</v>
      </c>
      <c r="AV526" s="11" t="s">
        <v>88</v>
      </c>
      <c r="AW526" s="11" t="s">
        <v>41</v>
      </c>
      <c r="AX526" s="11" t="s">
        <v>77</v>
      </c>
      <c r="AY526" s="221" t="s">
        <v>161</v>
      </c>
    </row>
    <row r="527" spans="2:65" s="11" customFormat="1" ht="12">
      <c r="B527" s="211"/>
      <c r="C527" s="212"/>
      <c r="D527" s="175" t="s">
        <v>185</v>
      </c>
      <c r="E527" s="213" t="s">
        <v>32</v>
      </c>
      <c r="F527" s="214" t="s">
        <v>994</v>
      </c>
      <c r="G527" s="212"/>
      <c r="H527" s="215">
        <v>0.38400000000000001</v>
      </c>
      <c r="I527" s="216"/>
      <c r="J527" s="212"/>
      <c r="K527" s="212"/>
      <c r="L527" s="217"/>
      <c r="M527" s="218"/>
      <c r="N527" s="219"/>
      <c r="O527" s="219"/>
      <c r="P527" s="219"/>
      <c r="Q527" s="219"/>
      <c r="R527" s="219"/>
      <c r="S527" s="219"/>
      <c r="T527" s="220"/>
      <c r="AT527" s="221" t="s">
        <v>185</v>
      </c>
      <c r="AU527" s="221" t="s">
        <v>88</v>
      </c>
      <c r="AV527" s="11" t="s">
        <v>88</v>
      </c>
      <c r="AW527" s="11" t="s">
        <v>41</v>
      </c>
      <c r="AX527" s="11" t="s">
        <v>77</v>
      </c>
      <c r="AY527" s="221" t="s">
        <v>161</v>
      </c>
    </row>
    <row r="528" spans="2:65" s="11" customFormat="1" ht="12">
      <c r="B528" s="211"/>
      <c r="C528" s="212"/>
      <c r="D528" s="175" t="s">
        <v>185</v>
      </c>
      <c r="E528" s="213" t="s">
        <v>32</v>
      </c>
      <c r="F528" s="214" t="s">
        <v>995</v>
      </c>
      <c r="G528" s="212"/>
      <c r="H528" s="215">
        <v>0.312</v>
      </c>
      <c r="I528" s="216"/>
      <c r="J528" s="212"/>
      <c r="K528" s="212"/>
      <c r="L528" s="217"/>
      <c r="M528" s="218"/>
      <c r="N528" s="219"/>
      <c r="O528" s="219"/>
      <c r="P528" s="219"/>
      <c r="Q528" s="219"/>
      <c r="R528" s="219"/>
      <c r="S528" s="219"/>
      <c r="T528" s="220"/>
      <c r="AT528" s="221" t="s">
        <v>185</v>
      </c>
      <c r="AU528" s="221" t="s">
        <v>88</v>
      </c>
      <c r="AV528" s="11" t="s">
        <v>88</v>
      </c>
      <c r="AW528" s="11" t="s">
        <v>41</v>
      </c>
      <c r="AX528" s="11" t="s">
        <v>77</v>
      </c>
      <c r="AY528" s="221" t="s">
        <v>161</v>
      </c>
    </row>
    <row r="529" spans="2:65" s="11" customFormat="1" ht="12">
      <c r="B529" s="211"/>
      <c r="C529" s="212"/>
      <c r="D529" s="175" t="s">
        <v>185</v>
      </c>
      <c r="E529" s="213" t="s">
        <v>32</v>
      </c>
      <c r="F529" s="214" t="s">
        <v>996</v>
      </c>
      <c r="G529" s="212"/>
      <c r="H529" s="215">
        <v>0.79200000000000004</v>
      </c>
      <c r="I529" s="216"/>
      <c r="J529" s="212"/>
      <c r="K529" s="212"/>
      <c r="L529" s="217"/>
      <c r="M529" s="218"/>
      <c r="N529" s="219"/>
      <c r="O529" s="219"/>
      <c r="P529" s="219"/>
      <c r="Q529" s="219"/>
      <c r="R529" s="219"/>
      <c r="S529" s="219"/>
      <c r="T529" s="220"/>
      <c r="AT529" s="221" t="s">
        <v>185</v>
      </c>
      <c r="AU529" s="221" t="s">
        <v>88</v>
      </c>
      <c r="AV529" s="11" t="s">
        <v>88</v>
      </c>
      <c r="AW529" s="11" t="s">
        <v>41</v>
      </c>
      <c r="AX529" s="11" t="s">
        <v>77</v>
      </c>
      <c r="AY529" s="221" t="s">
        <v>161</v>
      </c>
    </row>
    <row r="530" spans="2:65" s="12" customFormat="1" ht="12">
      <c r="B530" s="222"/>
      <c r="C530" s="223"/>
      <c r="D530" s="175" t="s">
        <v>185</v>
      </c>
      <c r="E530" s="224" t="s">
        <v>32</v>
      </c>
      <c r="F530" s="225" t="s">
        <v>192</v>
      </c>
      <c r="G530" s="223"/>
      <c r="H530" s="226">
        <v>2.88</v>
      </c>
      <c r="I530" s="227"/>
      <c r="J530" s="223"/>
      <c r="K530" s="223"/>
      <c r="L530" s="228"/>
      <c r="M530" s="229"/>
      <c r="N530" s="230"/>
      <c r="O530" s="230"/>
      <c r="P530" s="230"/>
      <c r="Q530" s="230"/>
      <c r="R530" s="230"/>
      <c r="S530" s="230"/>
      <c r="T530" s="231"/>
      <c r="AT530" s="232" t="s">
        <v>185</v>
      </c>
      <c r="AU530" s="232" t="s">
        <v>88</v>
      </c>
      <c r="AV530" s="12" t="s">
        <v>160</v>
      </c>
      <c r="AW530" s="12" t="s">
        <v>41</v>
      </c>
      <c r="AX530" s="12" t="s">
        <v>85</v>
      </c>
      <c r="AY530" s="232" t="s">
        <v>161</v>
      </c>
    </row>
    <row r="531" spans="2:65" s="1" customFormat="1" ht="16.5" customHeight="1">
      <c r="B531" s="42"/>
      <c r="C531" s="163" t="s">
        <v>997</v>
      </c>
      <c r="D531" s="163" t="s">
        <v>156</v>
      </c>
      <c r="E531" s="164" t="s">
        <v>998</v>
      </c>
      <c r="F531" s="165" t="s">
        <v>999</v>
      </c>
      <c r="G531" s="166" t="s">
        <v>237</v>
      </c>
      <c r="H531" s="167">
        <v>7.68</v>
      </c>
      <c r="I531" s="168"/>
      <c r="J531" s="169">
        <f>ROUND(I531*H531,2)</f>
        <v>0</v>
      </c>
      <c r="K531" s="165" t="s">
        <v>178</v>
      </c>
      <c r="L531" s="62"/>
      <c r="M531" s="170" t="s">
        <v>32</v>
      </c>
      <c r="N531" s="171" t="s">
        <v>48</v>
      </c>
      <c r="O531" s="43"/>
      <c r="P531" s="172">
        <f>O531*H531</f>
        <v>0</v>
      </c>
      <c r="Q531" s="172">
        <v>5.1999999999999995E-4</v>
      </c>
      <c r="R531" s="172">
        <f>Q531*H531</f>
        <v>3.9935999999999999E-3</v>
      </c>
      <c r="S531" s="172">
        <v>0</v>
      </c>
      <c r="T531" s="173">
        <f>S531*H531</f>
        <v>0</v>
      </c>
      <c r="AR531" s="24" t="s">
        <v>160</v>
      </c>
      <c r="AT531" s="24" t="s">
        <v>156</v>
      </c>
      <c r="AU531" s="24" t="s">
        <v>88</v>
      </c>
      <c r="AY531" s="24" t="s">
        <v>161</v>
      </c>
      <c r="BE531" s="174">
        <f>IF(N531="základní",J531,0)</f>
        <v>0</v>
      </c>
      <c r="BF531" s="174">
        <f>IF(N531="snížená",J531,0)</f>
        <v>0</v>
      </c>
      <c r="BG531" s="174">
        <f>IF(N531="zákl. přenesená",J531,0)</f>
        <v>0</v>
      </c>
      <c r="BH531" s="174">
        <f>IF(N531="sníž. přenesená",J531,0)</f>
        <v>0</v>
      </c>
      <c r="BI531" s="174">
        <f>IF(N531="nulová",J531,0)</f>
        <v>0</v>
      </c>
      <c r="BJ531" s="24" t="s">
        <v>85</v>
      </c>
      <c r="BK531" s="174">
        <f>ROUND(I531*H531,2)</f>
        <v>0</v>
      </c>
      <c r="BL531" s="24" t="s">
        <v>160</v>
      </c>
      <c r="BM531" s="24" t="s">
        <v>1000</v>
      </c>
    </row>
    <row r="532" spans="2:65" s="1" customFormat="1" ht="36">
      <c r="B532" s="42"/>
      <c r="C532" s="64"/>
      <c r="D532" s="175" t="s">
        <v>163</v>
      </c>
      <c r="E532" s="64"/>
      <c r="F532" s="176" t="s">
        <v>1001</v>
      </c>
      <c r="G532" s="64"/>
      <c r="H532" s="64"/>
      <c r="I532" s="150"/>
      <c r="J532" s="64"/>
      <c r="K532" s="64"/>
      <c r="L532" s="62"/>
      <c r="M532" s="210"/>
      <c r="N532" s="43"/>
      <c r="O532" s="43"/>
      <c r="P532" s="43"/>
      <c r="Q532" s="43"/>
      <c r="R532" s="43"/>
      <c r="S532" s="43"/>
      <c r="T532" s="79"/>
      <c r="AT532" s="24" t="s">
        <v>163</v>
      </c>
      <c r="AU532" s="24" t="s">
        <v>88</v>
      </c>
    </row>
    <row r="533" spans="2:65" s="13" customFormat="1" ht="12">
      <c r="B533" s="234"/>
      <c r="C533" s="235"/>
      <c r="D533" s="175" t="s">
        <v>185</v>
      </c>
      <c r="E533" s="236" t="s">
        <v>32</v>
      </c>
      <c r="F533" s="237" t="s">
        <v>600</v>
      </c>
      <c r="G533" s="235"/>
      <c r="H533" s="236" t="s">
        <v>32</v>
      </c>
      <c r="I533" s="238"/>
      <c r="J533" s="235"/>
      <c r="K533" s="235"/>
      <c r="L533" s="239"/>
      <c r="M533" s="240"/>
      <c r="N533" s="241"/>
      <c r="O533" s="241"/>
      <c r="P533" s="241"/>
      <c r="Q533" s="241"/>
      <c r="R533" s="241"/>
      <c r="S533" s="241"/>
      <c r="T533" s="242"/>
      <c r="AT533" s="243" t="s">
        <v>185</v>
      </c>
      <c r="AU533" s="243" t="s">
        <v>88</v>
      </c>
      <c r="AV533" s="13" t="s">
        <v>85</v>
      </c>
      <c r="AW533" s="13" t="s">
        <v>41</v>
      </c>
      <c r="AX533" s="13" t="s">
        <v>77</v>
      </c>
      <c r="AY533" s="243" t="s">
        <v>161</v>
      </c>
    </row>
    <row r="534" spans="2:65" s="11" customFormat="1" ht="12">
      <c r="B534" s="211"/>
      <c r="C534" s="212"/>
      <c r="D534" s="175" t="s">
        <v>185</v>
      </c>
      <c r="E534" s="213" t="s">
        <v>32</v>
      </c>
      <c r="F534" s="214" t="s">
        <v>1002</v>
      </c>
      <c r="G534" s="212"/>
      <c r="H534" s="215">
        <v>1.216</v>
      </c>
      <c r="I534" s="216"/>
      <c r="J534" s="212"/>
      <c r="K534" s="212"/>
      <c r="L534" s="217"/>
      <c r="M534" s="218"/>
      <c r="N534" s="219"/>
      <c r="O534" s="219"/>
      <c r="P534" s="219"/>
      <c r="Q534" s="219"/>
      <c r="R534" s="219"/>
      <c r="S534" s="219"/>
      <c r="T534" s="220"/>
      <c r="AT534" s="221" t="s">
        <v>185</v>
      </c>
      <c r="AU534" s="221" t="s">
        <v>88</v>
      </c>
      <c r="AV534" s="11" t="s">
        <v>88</v>
      </c>
      <c r="AW534" s="11" t="s">
        <v>41</v>
      </c>
      <c r="AX534" s="11" t="s">
        <v>77</v>
      </c>
      <c r="AY534" s="221" t="s">
        <v>161</v>
      </c>
    </row>
    <row r="535" spans="2:65" s="11" customFormat="1" ht="12">
      <c r="B535" s="211"/>
      <c r="C535" s="212"/>
      <c r="D535" s="175" t="s">
        <v>185</v>
      </c>
      <c r="E535" s="213" t="s">
        <v>32</v>
      </c>
      <c r="F535" s="214" t="s">
        <v>1003</v>
      </c>
      <c r="G535" s="212"/>
      <c r="H535" s="215">
        <v>1.216</v>
      </c>
      <c r="I535" s="216"/>
      <c r="J535" s="212"/>
      <c r="K535" s="212"/>
      <c r="L535" s="217"/>
      <c r="M535" s="218"/>
      <c r="N535" s="219"/>
      <c r="O535" s="219"/>
      <c r="P535" s="219"/>
      <c r="Q535" s="219"/>
      <c r="R535" s="219"/>
      <c r="S535" s="219"/>
      <c r="T535" s="220"/>
      <c r="AT535" s="221" t="s">
        <v>185</v>
      </c>
      <c r="AU535" s="221" t="s">
        <v>88</v>
      </c>
      <c r="AV535" s="11" t="s">
        <v>88</v>
      </c>
      <c r="AW535" s="11" t="s">
        <v>41</v>
      </c>
      <c r="AX535" s="11" t="s">
        <v>77</v>
      </c>
      <c r="AY535" s="221" t="s">
        <v>161</v>
      </c>
    </row>
    <row r="536" spans="2:65" s="11" customFormat="1" ht="12">
      <c r="B536" s="211"/>
      <c r="C536" s="212"/>
      <c r="D536" s="175" t="s">
        <v>185</v>
      </c>
      <c r="E536" s="213" t="s">
        <v>32</v>
      </c>
      <c r="F536" s="214" t="s">
        <v>1004</v>
      </c>
      <c r="G536" s="212"/>
      <c r="H536" s="215">
        <v>1.28</v>
      </c>
      <c r="I536" s="216"/>
      <c r="J536" s="212"/>
      <c r="K536" s="212"/>
      <c r="L536" s="217"/>
      <c r="M536" s="218"/>
      <c r="N536" s="219"/>
      <c r="O536" s="219"/>
      <c r="P536" s="219"/>
      <c r="Q536" s="219"/>
      <c r="R536" s="219"/>
      <c r="S536" s="219"/>
      <c r="T536" s="220"/>
      <c r="AT536" s="221" t="s">
        <v>185</v>
      </c>
      <c r="AU536" s="221" t="s">
        <v>88</v>
      </c>
      <c r="AV536" s="11" t="s">
        <v>88</v>
      </c>
      <c r="AW536" s="11" t="s">
        <v>41</v>
      </c>
      <c r="AX536" s="11" t="s">
        <v>77</v>
      </c>
      <c r="AY536" s="221" t="s">
        <v>161</v>
      </c>
    </row>
    <row r="537" spans="2:65" s="11" customFormat="1" ht="12">
      <c r="B537" s="211"/>
      <c r="C537" s="212"/>
      <c r="D537" s="175" t="s">
        <v>185</v>
      </c>
      <c r="E537" s="213" t="s">
        <v>32</v>
      </c>
      <c r="F537" s="214" t="s">
        <v>1005</v>
      </c>
      <c r="G537" s="212"/>
      <c r="H537" s="215">
        <v>1.024</v>
      </c>
      <c r="I537" s="216"/>
      <c r="J537" s="212"/>
      <c r="K537" s="212"/>
      <c r="L537" s="217"/>
      <c r="M537" s="218"/>
      <c r="N537" s="219"/>
      <c r="O537" s="219"/>
      <c r="P537" s="219"/>
      <c r="Q537" s="219"/>
      <c r="R537" s="219"/>
      <c r="S537" s="219"/>
      <c r="T537" s="220"/>
      <c r="AT537" s="221" t="s">
        <v>185</v>
      </c>
      <c r="AU537" s="221" t="s">
        <v>88</v>
      </c>
      <c r="AV537" s="11" t="s">
        <v>88</v>
      </c>
      <c r="AW537" s="11" t="s">
        <v>41</v>
      </c>
      <c r="AX537" s="11" t="s">
        <v>77</v>
      </c>
      <c r="AY537" s="221" t="s">
        <v>161</v>
      </c>
    </row>
    <row r="538" spans="2:65" s="11" customFormat="1" ht="12">
      <c r="B538" s="211"/>
      <c r="C538" s="212"/>
      <c r="D538" s="175" t="s">
        <v>185</v>
      </c>
      <c r="E538" s="213" t="s">
        <v>32</v>
      </c>
      <c r="F538" s="214" t="s">
        <v>1006</v>
      </c>
      <c r="G538" s="212"/>
      <c r="H538" s="215">
        <v>0.83199999999999996</v>
      </c>
      <c r="I538" s="216"/>
      <c r="J538" s="212"/>
      <c r="K538" s="212"/>
      <c r="L538" s="217"/>
      <c r="M538" s="218"/>
      <c r="N538" s="219"/>
      <c r="O538" s="219"/>
      <c r="P538" s="219"/>
      <c r="Q538" s="219"/>
      <c r="R538" s="219"/>
      <c r="S538" s="219"/>
      <c r="T538" s="220"/>
      <c r="AT538" s="221" t="s">
        <v>185</v>
      </c>
      <c r="AU538" s="221" t="s">
        <v>88</v>
      </c>
      <c r="AV538" s="11" t="s">
        <v>88</v>
      </c>
      <c r="AW538" s="11" t="s">
        <v>41</v>
      </c>
      <c r="AX538" s="11" t="s">
        <v>77</v>
      </c>
      <c r="AY538" s="221" t="s">
        <v>161</v>
      </c>
    </row>
    <row r="539" spans="2:65" s="11" customFormat="1" ht="12">
      <c r="B539" s="211"/>
      <c r="C539" s="212"/>
      <c r="D539" s="175" t="s">
        <v>185</v>
      </c>
      <c r="E539" s="213" t="s">
        <v>32</v>
      </c>
      <c r="F539" s="214" t="s">
        <v>1007</v>
      </c>
      <c r="G539" s="212"/>
      <c r="H539" s="215">
        <v>2.1120000000000001</v>
      </c>
      <c r="I539" s="216"/>
      <c r="J539" s="212"/>
      <c r="K539" s="212"/>
      <c r="L539" s="217"/>
      <c r="M539" s="218"/>
      <c r="N539" s="219"/>
      <c r="O539" s="219"/>
      <c r="P539" s="219"/>
      <c r="Q539" s="219"/>
      <c r="R539" s="219"/>
      <c r="S539" s="219"/>
      <c r="T539" s="220"/>
      <c r="AT539" s="221" t="s">
        <v>185</v>
      </c>
      <c r="AU539" s="221" t="s">
        <v>88</v>
      </c>
      <c r="AV539" s="11" t="s">
        <v>88</v>
      </c>
      <c r="AW539" s="11" t="s">
        <v>41</v>
      </c>
      <c r="AX539" s="11" t="s">
        <v>77</v>
      </c>
      <c r="AY539" s="221" t="s">
        <v>161</v>
      </c>
    </row>
    <row r="540" spans="2:65" s="12" customFormat="1" ht="12">
      <c r="B540" s="222"/>
      <c r="C540" s="223"/>
      <c r="D540" s="175" t="s">
        <v>185</v>
      </c>
      <c r="E540" s="224" t="s">
        <v>32</v>
      </c>
      <c r="F540" s="225" t="s">
        <v>192</v>
      </c>
      <c r="G540" s="223"/>
      <c r="H540" s="226">
        <v>7.68</v>
      </c>
      <c r="I540" s="227"/>
      <c r="J540" s="223"/>
      <c r="K540" s="223"/>
      <c r="L540" s="228"/>
      <c r="M540" s="229"/>
      <c r="N540" s="230"/>
      <c r="O540" s="230"/>
      <c r="P540" s="230"/>
      <c r="Q540" s="230"/>
      <c r="R540" s="230"/>
      <c r="S540" s="230"/>
      <c r="T540" s="231"/>
      <c r="AT540" s="232" t="s">
        <v>185</v>
      </c>
      <c r="AU540" s="232" t="s">
        <v>88</v>
      </c>
      <c r="AV540" s="12" t="s">
        <v>160</v>
      </c>
      <c r="AW540" s="12" t="s">
        <v>41</v>
      </c>
      <c r="AX540" s="12" t="s">
        <v>85</v>
      </c>
      <c r="AY540" s="232" t="s">
        <v>161</v>
      </c>
    </row>
    <row r="541" spans="2:65" s="1" customFormat="1" ht="25.5" customHeight="1">
      <c r="B541" s="42"/>
      <c r="C541" s="163" t="s">
        <v>1008</v>
      </c>
      <c r="D541" s="163" t="s">
        <v>156</v>
      </c>
      <c r="E541" s="164" t="s">
        <v>1009</v>
      </c>
      <c r="F541" s="165" t="s">
        <v>1010</v>
      </c>
      <c r="G541" s="166" t="s">
        <v>237</v>
      </c>
      <c r="H541" s="167">
        <v>12</v>
      </c>
      <c r="I541" s="168"/>
      <c r="J541" s="169">
        <f>ROUND(I541*H541,2)</f>
        <v>0</v>
      </c>
      <c r="K541" s="165" t="s">
        <v>178</v>
      </c>
      <c r="L541" s="62"/>
      <c r="M541" s="170" t="s">
        <v>32</v>
      </c>
      <c r="N541" s="171" t="s">
        <v>48</v>
      </c>
      <c r="O541" s="43"/>
      <c r="P541" s="172">
        <f>O541*H541</f>
        <v>0</v>
      </c>
      <c r="Q541" s="172">
        <v>2.324E-2</v>
      </c>
      <c r="R541" s="172">
        <f>Q541*H541</f>
        <v>0.27888000000000002</v>
      </c>
      <c r="S541" s="172">
        <v>0</v>
      </c>
      <c r="T541" s="173">
        <f>S541*H541</f>
        <v>0</v>
      </c>
      <c r="AR541" s="24" t="s">
        <v>160</v>
      </c>
      <c r="AT541" s="24" t="s">
        <v>156</v>
      </c>
      <c r="AU541" s="24" t="s">
        <v>88</v>
      </c>
      <c r="AY541" s="24" t="s">
        <v>161</v>
      </c>
      <c r="BE541" s="174">
        <f>IF(N541="základní",J541,0)</f>
        <v>0</v>
      </c>
      <c r="BF541" s="174">
        <f>IF(N541="snížená",J541,0)</f>
        <v>0</v>
      </c>
      <c r="BG541" s="174">
        <f>IF(N541="zákl. přenesená",J541,0)</f>
        <v>0</v>
      </c>
      <c r="BH541" s="174">
        <f>IF(N541="sníž. přenesená",J541,0)</f>
        <v>0</v>
      </c>
      <c r="BI541" s="174">
        <f>IF(N541="nulová",J541,0)</f>
        <v>0</v>
      </c>
      <c r="BJ541" s="24" t="s">
        <v>85</v>
      </c>
      <c r="BK541" s="174">
        <f>ROUND(I541*H541,2)</f>
        <v>0</v>
      </c>
      <c r="BL541" s="24" t="s">
        <v>160</v>
      </c>
      <c r="BM541" s="24" t="s">
        <v>1011</v>
      </c>
    </row>
    <row r="542" spans="2:65" s="1" customFormat="1" ht="48">
      <c r="B542" s="42"/>
      <c r="C542" s="64"/>
      <c r="D542" s="175" t="s">
        <v>163</v>
      </c>
      <c r="E542" s="64"/>
      <c r="F542" s="176" t="s">
        <v>1012</v>
      </c>
      <c r="G542" s="64"/>
      <c r="H542" s="64"/>
      <c r="I542" s="150"/>
      <c r="J542" s="64"/>
      <c r="K542" s="64"/>
      <c r="L542" s="62"/>
      <c r="M542" s="210"/>
      <c r="N542" s="43"/>
      <c r="O542" s="43"/>
      <c r="P542" s="43"/>
      <c r="Q542" s="43"/>
      <c r="R542" s="43"/>
      <c r="S542" s="43"/>
      <c r="T542" s="79"/>
      <c r="AT542" s="24" t="s">
        <v>163</v>
      </c>
      <c r="AU542" s="24" t="s">
        <v>88</v>
      </c>
    </row>
    <row r="543" spans="2:65" s="11" customFormat="1" ht="12">
      <c r="B543" s="211"/>
      <c r="C543" s="212"/>
      <c r="D543" s="175" t="s">
        <v>185</v>
      </c>
      <c r="E543" s="213" t="s">
        <v>32</v>
      </c>
      <c r="F543" s="214" t="s">
        <v>1013</v>
      </c>
      <c r="G543" s="212"/>
      <c r="H543" s="215">
        <v>12</v>
      </c>
      <c r="I543" s="216"/>
      <c r="J543" s="212"/>
      <c r="K543" s="212"/>
      <c r="L543" s="217"/>
      <c r="M543" s="218"/>
      <c r="N543" s="219"/>
      <c r="O543" s="219"/>
      <c r="P543" s="219"/>
      <c r="Q543" s="219"/>
      <c r="R543" s="219"/>
      <c r="S543" s="219"/>
      <c r="T543" s="220"/>
      <c r="AT543" s="221" t="s">
        <v>185</v>
      </c>
      <c r="AU543" s="221" t="s">
        <v>88</v>
      </c>
      <c r="AV543" s="11" t="s">
        <v>88</v>
      </c>
      <c r="AW543" s="11" t="s">
        <v>41</v>
      </c>
      <c r="AX543" s="11" t="s">
        <v>85</v>
      </c>
      <c r="AY543" s="221" t="s">
        <v>161</v>
      </c>
    </row>
    <row r="544" spans="2:65" s="1" customFormat="1" ht="16.5" customHeight="1">
      <c r="B544" s="42"/>
      <c r="C544" s="163" t="s">
        <v>1014</v>
      </c>
      <c r="D544" s="163" t="s">
        <v>156</v>
      </c>
      <c r="E544" s="164" t="s">
        <v>1015</v>
      </c>
      <c r="F544" s="165" t="s">
        <v>1016</v>
      </c>
      <c r="G544" s="166" t="s">
        <v>237</v>
      </c>
      <c r="H544" s="167">
        <v>9.7279999999999998</v>
      </c>
      <c r="I544" s="168"/>
      <c r="J544" s="169">
        <f>ROUND(I544*H544,2)</f>
        <v>0</v>
      </c>
      <c r="K544" s="165" t="s">
        <v>32</v>
      </c>
      <c r="L544" s="62"/>
      <c r="M544" s="170" t="s">
        <v>32</v>
      </c>
      <c r="N544" s="171" t="s">
        <v>48</v>
      </c>
      <c r="O544" s="43"/>
      <c r="P544" s="172">
        <f>O544*H544</f>
        <v>0</v>
      </c>
      <c r="Q544" s="172">
        <v>8.0000000000000004E-4</v>
      </c>
      <c r="R544" s="172">
        <f>Q544*H544</f>
        <v>7.7824000000000001E-3</v>
      </c>
      <c r="S544" s="172">
        <v>0</v>
      </c>
      <c r="T544" s="173">
        <f>S544*H544</f>
        <v>0</v>
      </c>
      <c r="AR544" s="24" t="s">
        <v>160</v>
      </c>
      <c r="AT544" s="24" t="s">
        <v>156</v>
      </c>
      <c r="AU544" s="24" t="s">
        <v>88</v>
      </c>
      <c r="AY544" s="24" t="s">
        <v>161</v>
      </c>
      <c r="BE544" s="174">
        <f>IF(N544="základní",J544,0)</f>
        <v>0</v>
      </c>
      <c r="BF544" s="174">
        <f>IF(N544="snížená",J544,0)</f>
        <v>0</v>
      </c>
      <c r="BG544" s="174">
        <f>IF(N544="zákl. přenesená",J544,0)</f>
        <v>0</v>
      </c>
      <c r="BH544" s="174">
        <f>IF(N544="sníž. přenesená",J544,0)</f>
        <v>0</v>
      </c>
      <c r="BI544" s="174">
        <f>IF(N544="nulová",J544,0)</f>
        <v>0</v>
      </c>
      <c r="BJ544" s="24" t="s">
        <v>85</v>
      </c>
      <c r="BK544" s="174">
        <f>ROUND(I544*H544,2)</f>
        <v>0</v>
      </c>
      <c r="BL544" s="24" t="s">
        <v>160</v>
      </c>
      <c r="BM544" s="24" t="s">
        <v>1017</v>
      </c>
    </row>
    <row r="545" spans="2:65" s="1" customFormat="1" ht="24">
      <c r="B545" s="42"/>
      <c r="C545" s="64"/>
      <c r="D545" s="175" t="s">
        <v>163</v>
      </c>
      <c r="E545" s="64"/>
      <c r="F545" s="176" t="s">
        <v>1018</v>
      </c>
      <c r="G545" s="64"/>
      <c r="H545" s="64"/>
      <c r="I545" s="150"/>
      <c r="J545" s="64"/>
      <c r="K545" s="64"/>
      <c r="L545" s="62"/>
      <c r="M545" s="210"/>
      <c r="N545" s="43"/>
      <c r="O545" s="43"/>
      <c r="P545" s="43"/>
      <c r="Q545" s="43"/>
      <c r="R545" s="43"/>
      <c r="S545" s="43"/>
      <c r="T545" s="79"/>
      <c r="AT545" s="24" t="s">
        <v>163</v>
      </c>
      <c r="AU545" s="24" t="s">
        <v>88</v>
      </c>
    </row>
    <row r="546" spans="2:65" s="11" customFormat="1" ht="12">
      <c r="B546" s="211"/>
      <c r="C546" s="212"/>
      <c r="D546" s="175" t="s">
        <v>185</v>
      </c>
      <c r="E546" s="213" t="s">
        <v>32</v>
      </c>
      <c r="F546" s="214" t="s">
        <v>1019</v>
      </c>
      <c r="G546" s="212"/>
      <c r="H546" s="215">
        <v>2.4319999999999999</v>
      </c>
      <c r="I546" s="216"/>
      <c r="J546" s="212"/>
      <c r="K546" s="212"/>
      <c r="L546" s="217"/>
      <c r="M546" s="218"/>
      <c r="N546" s="219"/>
      <c r="O546" s="219"/>
      <c r="P546" s="219"/>
      <c r="Q546" s="219"/>
      <c r="R546" s="219"/>
      <c r="S546" s="219"/>
      <c r="T546" s="220"/>
      <c r="AT546" s="221" t="s">
        <v>185</v>
      </c>
      <c r="AU546" s="221" t="s">
        <v>88</v>
      </c>
      <c r="AV546" s="11" t="s">
        <v>88</v>
      </c>
      <c r="AW546" s="11" t="s">
        <v>41</v>
      </c>
      <c r="AX546" s="11" t="s">
        <v>77</v>
      </c>
      <c r="AY546" s="221" t="s">
        <v>161</v>
      </c>
    </row>
    <row r="547" spans="2:65" s="11" customFormat="1" ht="12">
      <c r="B547" s="211"/>
      <c r="C547" s="212"/>
      <c r="D547" s="175" t="s">
        <v>185</v>
      </c>
      <c r="E547" s="213" t="s">
        <v>32</v>
      </c>
      <c r="F547" s="214" t="s">
        <v>1020</v>
      </c>
      <c r="G547" s="212"/>
      <c r="H547" s="215">
        <v>7.2960000000000003</v>
      </c>
      <c r="I547" s="216"/>
      <c r="J547" s="212"/>
      <c r="K547" s="212"/>
      <c r="L547" s="217"/>
      <c r="M547" s="218"/>
      <c r="N547" s="219"/>
      <c r="O547" s="219"/>
      <c r="P547" s="219"/>
      <c r="Q547" s="219"/>
      <c r="R547" s="219"/>
      <c r="S547" s="219"/>
      <c r="T547" s="220"/>
      <c r="AT547" s="221" t="s">
        <v>185</v>
      </c>
      <c r="AU547" s="221" t="s">
        <v>88</v>
      </c>
      <c r="AV547" s="11" t="s">
        <v>88</v>
      </c>
      <c r="AW547" s="11" t="s">
        <v>41</v>
      </c>
      <c r="AX547" s="11" t="s">
        <v>77</v>
      </c>
      <c r="AY547" s="221" t="s">
        <v>161</v>
      </c>
    </row>
    <row r="548" spans="2:65" s="12" customFormat="1" ht="12">
      <c r="B548" s="222"/>
      <c r="C548" s="223"/>
      <c r="D548" s="175" t="s">
        <v>185</v>
      </c>
      <c r="E548" s="224" t="s">
        <v>32</v>
      </c>
      <c r="F548" s="225" t="s">
        <v>192</v>
      </c>
      <c r="G548" s="223"/>
      <c r="H548" s="226">
        <v>9.7279999999999998</v>
      </c>
      <c r="I548" s="227"/>
      <c r="J548" s="223"/>
      <c r="K548" s="223"/>
      <c r="L548" s="228"/>
      <c r="M548" s="229"/>
      <c r="N548" s="230"/>
      <c r="O548" s="230"/>
      <c r="P548" s="230"/>
      <c r="Q548" s="230"/>
      <c r="R548" s="230"/>
      <c r="S548" s="230"/>
      <c r="T548" s="231"/>
      <c r="AT548" s="232" t="s">
        <v>185</v>
      </c>
      <c r="AU548" s="232" t="s">
        <v>88</v>
      </c>
      <c r="AV548" s="12" t="s">
        <v>160</v>
      </c>
      <c r="AW548" s="12" t="s">
        <v>41</v>
      </c>
      <c r="AX548" s="12" t="s">
        <v>85</v>
      </c>
      <c r="AY548" s="232" t="s">
        <v>161</v>
      </c>
    </row>
    <row r="549" spans="2:65" s="10" customFormat="1" ht="29.85" customHeight="1">
      <c r="B549" s="194"/>
      <c r="C549" s="195"/>
      <c r="D549" s="196" t="s">
        <v>76</v>
      </c>
      <c r="E549" s="208" t="s">
        <v>223</v>
      </c>
      <c r="F549" s="208" t="s">
        <v>1021</v>
      </c>
      <c r="G549" s="195"/>
      <c r="H549" s="195"/>
      <c r="I549" s="198"/>
      <c r="J549" s="209">
        <f>BK549</f>
        <v>0</v>
      </c>
      <c r="K549" s="195"/>
      <c r="L549" s="200"/>
      <c r="M549" s="201"/>
      <c r="N549" s="202"/>
      <c r="O549" s="202"/>
      <c r="P549" s="203">
        <f>SUM(P550:P569)</f>
        <v>0</v>
      </c>
      <c r="Q549" s="202"/>
      <c r="R549" s="203">
        <f>SUM(R550:R569)</f>
        <v>0.53705200000000008</v>
      </c>
      <c r="S549" s="202"/>
      <c r="T549" s="204">
        <f>SUM(T550:T569)</f>
        <v>0</v>
      </c>
      <c r="AR549" s="205" t="s">
        <v>85</v>
      </c>
      <c r="AT549" s="206" t="s">
        <v>76</v>
      </c>
      <c r="AU549" s="206" t="s">
        <v>85</v>
      </c>
      <c r="AY549" s="205" t="s">
        <v>161</v>
      </c>
      <c r="BK549" s="207">
        <f>SUM(BK550:BK569)</f>
        <v>0</v>
      </c>
    </row>
    <row r="550" spans="2:65" s="1" customFormat="1" ht="16.5" customHeight="1">
      <c r="B550" s="42"/>
      <c r="C550" s="163" t="s">
        <v>1022</v>
      </c>
      <c r="D550" s="163" t="s">
        <v>156</v>
      </c>
      <c r="E550" s="164" t="s">
        <v>1023</v>
      </c>
      <c r="F550" s="165" t="s">
        <v>1024</v>
      </c>
      <c r="G550" s="166" t="s">
        <v>177</v>
      </c>
      <c r="H550" s="167">
        <v>2.8</v>
      </c>
      <c r="I550" s="168"/>
      <c r="J550" s="169">
        <f>ROUND(I550*H550,2)</f>
        <v>0</v>
      </c>
      <c r="K550" s="165" t="s">
        <v>178</v>
      </c>
      <c r="L550" s="62"/>
      <c r="M550" s="170" t="s">
        <v>32</v>
      </c>
      <c r="N550" s="171" t="s">
        <v>48</v>
      </c>
      <c r="O550" s="43"/>
      <c r="P550" s="172">
        <f>O550*H550</f>
        <v>0</v>
      </c>
      <c r="Q550" s="172">
        <v>2.7399999999999998E-3</v>
      </c>
      <c r="R550" s="172">
        <f>Q550*H550</f>
        <v>7.6719999999999991E-3</v>
      </c>
      <c r="S550" s="172">
        <v>0</v>
      </c>
      <c r="T550" s="173">
        <f>S550*H550</f>
        <v>0</v>
      </c>
      <c r="AR550" s="24" t="s">
        <v>160</v>
      </c>
      <c r="AT550" s="24" t="s">
        <v>156</v>
      </c>
      <c r="AU550" s="24" t="s">
        <v>88</v>
      </c>
      <c r="AY550" s="24" t="s">
        <v>161</v>
      </c>
      <c r="BE550" s="174">
        <f>IF(N550="základní",J550,0)</f>
        <v>0</v>
      </c>
      <c r="BF550" s="174">
        <f>IF(N550="snížená",J550,0)</f>
        <v>0</v>
      </c>
      <c r="BG550" s="174">
        <f>IF(N550="zákl. přenesená",J550,0)</f>
        <v>0</v>
      </c>
      <c r="BH550" s="174">
        <f>IF(N550="sníž. přenesená",J550,0)</f>
        <v>0</v>
      </c>
      <c r="BI550" s="174">
        <f>IF(N550="nulová",J550,0)</f>
        <v>0</v>
      </c>
      <c r="BJ550" s="24" t="s">
        <v>85</v>
      </c>
      <c r="BK550" s="174">
        <f>ROUND(I550*H550,2)</f>
        <v>0</v>
      </c>
      <c r="BL550" s="24" t="s">
        <v>160</v>
      </c>
      <c r="BM550" s="24" t="s">
        <v>1025</v>
      </c>
    </row>
    <row r="551" spans="2:65" s="1" customFormat="1" ht="24">
      <c r="B551" s="42"/>
      <c r="C551" s="64"/>
      <c r="D551" s="175" t="s">
        <v>163</v>
      </c>
      <c r="E551" s="64"/>
      <c r="F551" s="176" t="s">
        <v>1026</v>
      </c>
      <c r="G551" s="64"/>
      <c r="H551" s="64"/>
      <c r="I551" s="150"/>
      <c r="J551" s="64"/>
      <c r="K551" s="64"/>
      <c r="L551" s="62"/>
      <c r="M551" s="210"/>
      <c r="N551" s="43"/>
      <c r="O551" s="43"/>
      <c r="P551" s="43"/>
      <c r="Q551" s="43"/>
      <c r="R551" s="43"/>
      <c r="S551" s="43"/>
      <c r="T551" s="79"/>
      <c r="AT551" s="24" t="s">
        <v>163</v>
      </c>
      <c r="AU551" s="24" t="s">
        <v>88</v>
      </c>
    </row>
    <row r="552" spans="2:65" s="11" customFormat="1" ht="12">
      <c r="B552" s="211"/>
      <c r="C552" s="212"/>
      <c r="D552" s="175" t="s">
        <v>185</v>
      </c>
      <c r="E552" s="213" t="s">
        <v>32</v>
      </c>
      <c r="F552" s="214" t="s">
        <v>1027</v>
      </c>
      <c r="G552" s="212"/>
      <c r="H552" s="215">
        <v>2.8</v>
      </c>
      <c r="I552" s="216"/>
      <c r="J552" s="212"/>
      <c r="K552" s="212"/>
      <c r="L552" s="217"/>
      <c r="M552" s="218"/>
      <c r="N552" s="219"/>
      <c r="O552" s="219"/>
      <c r="P552" s="219"/>
      <c r="Q552" s="219"/>
      <c r="R552" s="219"/>
      <c r="S552" s="219"/>
      <c r="T552" s="220"/>
      <c r="AT552" s="221" t="s">
        <v>185</v>
      </c>
      <c r="AU552" s="221" t="s">
        <v>88</v>
      </c>
      <c r="AV552" s="11" t="s">
        <v>88</v>
      </c>
      <c r="AW552" s="11" t="s">
        <v>41</v>
      </c>
      <c r="AX552" s="11" t="s">
        <v>85</v>
      </c>
      <c r="AY552" s="221" t="s">
        <v>161</v>
      </c>
    </row>
    <row r="553" spans="2:65" s="1" customFormat="1" ht="16.5" customHeight="1">
      <c r="B553" s="42"/>
      <c r="C553" s="163" t="s">
        <v>1028</v>
      </c>
      <c r="D553" s="163" t="s">
        <v>156</v>
      </c>
      <c r="E553" s="164" t="s">
        <v>1029</v>
      </c>
      <c r="F553" s="165" t="s">
        <v>1030</v>
      </c>
      <c r="G553" s="166" t="s">
        <v>177</v>
      </c>
      <c r="H553" s="167">
        <v>3</v>
      </c>
      <c r="I553" s="168"/>
      <c r="J553" s="169">
        <f>ROUND(I553*H553,2)</f>
        <v>0</v>
      </c>
      <c r="K553" s="165" t="s">
        <v>178</v>
      </c>
      <c r="L553" s="62"/>
      <c r="M553" s="170" t="s">
        <v>32</v>
      </c>
      <c r="N553" s="171" t="s">
        <v>48</v>
      </c>
      <c r="O553" s="43"/>
      <c r="P553" s="172">
        <f>O553*H553</f>
        <v>0</v>
      </c>
      <c r="Q553" s="172">
        <v>1.8599999999999998E-2</v>
      </c>
      <c r="R553" s="172">
        <f>Q553*H553</f>
        <v>5.5799999999999995E-2</v>
      </c>
      <c r="S553" s="172">
        <v>0</v>
      </c>
      <c r="T553" s="173">
        <f>S553*H553</f>
        <v>0</v>
      </c>
      <c r="AR553" s="24" t="s">
        <v>160</v>
      </c>
      <c r="AT553" s="24" t="s">
        <v>156</v>
      </c>
      <c r="AU553" s="24" t="s">
        <v>88</v>
      </c>
      <c r="AY553" s="24" t="s">
        <v>161</v>
      </c>
      <c r="BE553" s="174">
        <f>IF(N553="základní",J553,0)</f>
        <v>0</v>
      </c>
      <c r="BF553" s="174">
        <f>IF(N553="snížená",J553,0)</f>
        <v>0</v>
      </c>
      <c r="BG553" s="174">
        <f>IF(N553="zákl. přenesená",J553,0)</f>
        <v>0</v>
      </c>
      <c r="BH553" s="174">
        <f>IF(N553="sníž. přenesená",J553,0)</f>
        <v>0</v>
      </c>
      <c r="BI553" s="174">
        <f>IF(N553="nulová",J553,0)</f>
        <v>0</v>
      </c>
      <c r="BJ553" s="24" t="s">
        <v>85</v>
      </c>
      <c r="BK553" s="174">
        <f>ROUND(I553*H553,2)</f>
        <v>0</v>
      </c>
      <c r="BL553" s="24" t="s">
        <v>160</v>
      </c>
      <c r="BM553" s="24" t="s">
        <v>1031</v>
      </c>
    </row>
    <row r="554" spans="2:65" s="11" customFormat="1" ht="12">
      <c r="B554" s="211"/>
      <c r="C554" s="212"/>
      <c r="D554" s="175" t="s">
        <v>185</v>
      </c>
      <c r="E554" s="213" t="s">
        <v>32</v>
      </c>
      <c r="F554" s="214" t="s">
        <v>1032</v>
      </c>
      <c r="G554" s="212"/>
      <c r="H554" s="215">
        <v>3</v>
      </c>
      <c r="I554" s="216"/>
      <c r="J554" s="212"/>
      <c r="K554" s="212"/>
      <c r="L554" s="217"/>
      <c r="M554" s="218"/>
      <c r="N554" s="219"/>
      <c r="O554" s="219"/>
      <c r="P554" s="219"/>
      <c r="Q554" s="219"/>
      <c r="R554" s="219"/>
      <c r="S554" s="219"/>
      <c r="T554" s="220"/>
      <c r="AT554" s="221" t="s">
        <v>185</v>
      </c>
      <c r="AU554" s="221" t="s">
        <v>88</v>
      </c>
      <c r="AV554" s="11" t="s">
        <v>88</v>
      </c>
      <c r="AW554" s="11" t="s">
        <v>41</v>
      </c>
      <c r="AX554" s="11" t="s">
        <v>85</v>
      </c>
      <c r="AY554" s="221" t="s">
        <v>161</v>
      </c>
    </row>
    <row r="555" spans="2:65" s="1" customFormat="1" ht="16.5" customHeight="1">
      <c r="B555" s="42"/>
      <c r="C555" s="163" t="s">
        <v>1033</v>
      </c>
      <c r="D555" s="163" t="s">
        <v>156</v>
      </c>
      <c r="E555" s="164" t="s">
        <v>1034</v>
      </c>
      <c r="F555" s="165" t="s">
        <v>1035</v>
      </c>
      <c r="G555" s="166" t="s">
        <v>182</v>
      </c>
      <c r="H555" s="167">
        <v>1</v>
      </c>
      <c r="I555" s="168"/>
      <c r="J555" s="169">
        <f>ROUND(I555*H555,2)</f>
        <v>0</v>
      </c>
      <c r="K555" s="165" t="s">
        <v>178</v>
      </c>
      <c r="L555" s="62"/>
      <c r="M555" s="170" t="s">
        <v>32</v>
      </c>
      <c r="N555" s="171" t="s">
        <v>48</v>
      </c>
      <c r="O555" s="43"/>
      <c r="P555" s="172">
        <f>O555*H555</f>
        <v>0</v>
      </c>
      <c r="Q555" s="172">
        <v>0</v>
      </c>
      <c r="R555" s="172">
        <f>Q555*H555</f>
        <v>0</v>
      </c>
      <c r="S555" s="172">
        <v>0</v>
      </c>
      <c r="T555" s="173">
        <f>S555*H555</f>
        <v>0</v>
      </c>
      <c r="AR555" s="24" t="s">
        <v>160</v>
      </c>
      <c r="AT555" s="24" t="s">
        <v>156</v>
      </c>
      <c r="AU555" s="24" t="s">
        <v>88</v>
      </c>
      <c r="AY555" s="24" t="s">
        <v>161</v>
      </c>
      <c r="BE555" s="174">
        <f>IF(N555="základní",J555,0)</f>
        <v>0</v>
      </c>
      <c r="BF555" s="174">
        <f>IF(N555="snížená",J555,0)</f>
        <v>0</v>
      </c>
      <c r="BG555" s="174">
        <f>IF(N555="zákl. přenesená",J555,0)</f>
        <v>0</v>
      </c>
      <c r="BH555" s="174">
        <f>IF(N555="sníž. přenesená",J555,0)</f>
        <v>0</v>
      </c>
      <c r="BI555" s="174">
        <f>IF(N555="nulová",J555,0)</f>
        <v>0</v>
      </c>
      <c r="BJ555" s="24" t="s">
        <v>85</v>
      </c>
      <c r="BK555" s="174">
        <f>ROUND(I555*H555,2)</f>
        <v>0</v>
      </c>
      <c r="BL555" s="24" t="s">
        <v>160</v>
      </c>
      <c r="BM555" s="24" t="s">
        <v>1036</v>
      </c>
    </row>
    <row r="556" spans="2:65" s="1" customFormat="1" ht="36">
      <c r="B556" s="42"/>
      <c r="C556" s="64"/>
      <c r="D556" s="175" t="s">
        <v>163</v>
      </c>
      <c r="E556" s="64"/>
      <c r="F556" s="176" t="s">
        <v>1037</v>
      </c>
      <c r="G556" s="64"/>
      <c r="H556" s="64"/>
      <c r="I556" s="150"/>
      <c r="J556" s="64"/>
      <c r="K556" s="64"/>
      <c r="L556" s="62"/>
      <c r="M556" s="210"/>
      <c r="N556" s="43"/>
      <c r="O556" s="43"/>
      <c r="P556" s="43"/>
      <c r="Q556" s="43"/>
      <c r="R556" s="43"/>
      <c r="S556" s="43"/>
      <c r="T556" s="79"/>
      <c r="AT556" s="24" t="s">
        <v>163</v>
      </c>
      <c r="AU556" s="24" t="s">
        <v>88</v>
      </c>
    </row>
    <row r="557" spans="2:65" s="1" customFormat="1" ht="16.5" customHeight="1">
      <c r="B557" s="42"/>
      <c r="C557" s="244" t="s">
        <v>1038</v>
      </c>
      <c r="D557" s="244" t="s">
        <v>416</v>
      </c>
      <c r="E557" s="245" t="s">
        <v>1039</v>
      </c>
      <c r="F557" s="246" t="s">
        <v>1040</v>
      </c>
      <c r="G557" s="247" t="s">
        <v>182</v>
      </c>
      <c r="H557" s="248">
        <v>1</v>
      </c>
      <c r="I557" s="249"/>
      <c r="J557" s="250">
        <f>ROUND(I557*H557,2)</f>
        <v>0</v>
      </c>
      <c r="K557" s="246" t="s">
        <v>178</v>
      </c>
      <c r="L557" s="251"/>
      <c r="M557" s="252" t="s">
        <v>32</v>
      </c>
      <c r="N557" s="253" t="s">
        <v>48</v>
      </c>
      <c r="O557" s="43"/>
      <c r="P557" s="172">
        <f>O557*H557</f>
        <v>0</v>
      </c>
      <c r="Q557" s="172">
        <v>8.0000000000000004E-4</v>
      </c>
      <c r="R557" s="172">
        <f>Q557*H557</f>
        <v>8.0000000000000004E-4</v>
      </c>
      <c r="S557" s="172">
        <v>0</v>
      </c>
      <c r="T557" s="173">
        <f>S557*H557</f>
        <v>0</v>
      </c>
      <c r="AR557" s="24" t="s">
        <v>223</v>
      </c>
      <c r="AT557" s="24" t="s">
        <v>416</v>
      </c>
      <c r="AU557" s="24" t="s">
        <v>88</v>
      </c>
      <c r="AY557" s="24" t="s">
        <v>161</v>
      </c>
      <c r="BE557" s="174">
        <f>IF(N557="základní",J557,0)</f>
        <v>0</v>
      </c>
      <c r="BF557" s="174">
        <f>IF(N557="snížená",J557,0)</f>
        <v>0</v>
      </c>
      <c r="BG557" s="174">
        <f>IF(N557="zákl. přenesená",J557,0)</f>
        <v>0</v>
      </c>
      <c r="BH557" s="174">
        <f>IF(N557="sníž. přenesená",J557,0)</f>
        <v>0</v>
      </c>
      <c r="BI557" s="174">
        <f>IF(N557="nulová",J557,0)</f>
        <v>0</v>
      </c>
      <c r="BJ557" s="24" t="s">
        <v>85</v>
      </c>
      <c r="BK557" s="174">
        <f>ROUND(I557*H557,2)</f>
        <v>0</v>
      </c>
      <c r="BL557" s="24" t="s">
        <v>160</v>
      </c>
      <c r="BM557" s="24" t="s">
        <v>1041</v>
      </c>
    </row>
    <row r="558" spans="2:65" s="1" customFormat="1" ht="16.5" customHeight="1">
      <c r="B558" s="42"/>
      <c r="C558" s="163" t="s">
        <v>1042</v>
      </c>
      <c r="D558" s="163" t="s">
        <v>156</v>
      </c>
      <c r="E558" s="164" t="s">
        <v>1043</v>
      </c>
      <c r="F558" s="165" t="s">
        <v>1044</v>
      </c>
      <c r="G558" s="166" t="s">
        <v>182</v>
      </c>
      <c r="H558" s="167">
        <v>1</v>
      </c>
      <c r="I558" s="168"/>
      <c r="J558" s="169">
        <f>ROUND(I558*H558,2)</f>
        <v>0</v>
      </c>
      <c r="K558" s="165" t="s">
        <v>178</v>
      </c>
      <c r="L558" s="62"/>
      <c r="M558" s="170" t="s">
        <v>32</v>
      </c>
      <c r="N558" s="171" t="s">
        <v>48</v>
      </c>
      <c r="O558" s="43"/>
      <c r="P558" s="172">
        <f>O558*H558</f>
        <v>0</v>
      </c>
      <c r="Q558" s="172">
        <v>0.14494000000000001</v>
      </c>
      <c r="R558" s="172">
        <f>Q558*H558</f>
        <v>0.14494000000000001</v>
      </c>
      <c r="S558" s="172">
        <v>0</v>
      </c>
      <c r="T558" s="173">
        <f>S558*H558</f>
        <v>0</v>
      </c>
      <c r="AR558" s="24" t="s">
        <v>160</v>
      </c>
      <c r="AT558" s="24" t="s">
        <v>156</v>
      </c>
      <c r="AU558" s="24" t="s">
        <v>88</v>
      </c>
      <c r="AY558" s="24" t="s">
        <v>161</v>
      </c>
      <c r="BE558" s="174">
        <f>IF(N558="základní",J558,0)</f>
        <v>0</v>
      </c>
      <c r="BF558" s="174">
        <f>IF(N558="snížená",J558,0)</f>
        <v>0</v>
      </c>
      <c r="BG558" s="174">
        <f>IF(N558="zákl. přenesená",J558,0)</f>
        <v>0</v>
      </c>
      <c r="BH558" s="174">
        <f>IF(N558="sníž. přenesená",J558,0)</f>
        <v>0</v>
      </c>
      <c r="BI558" s="174">
        <f>IF(N558="nulová",J558,0)</f>
        <v>0</v>
      </c>
      <c r="BJ558" s="24" t="s">
        <v>85</v>
      </c>
      <c r="BK558" s="174">
        <f>ROUND(I558*H558,2)</f>
        <v>0</v>
      </c>
      <c r="BL558" s="24" t="s">
        <v>160</v>
      </c>
      <c r="BM558" s="24" t="s">
        <v>1045</v>
      </c>
    </row>
    <row r="559" spans="2:65" s="11" customFormat="1" ht="12">
      <c r="B559" s="211"/>
      <c r="C559" s="212"/>
      <c r="D559" s="175" t="s">
        <v>185</v>
      </c>
      <c r="E559" s="213" t="s">
        <v>32</v>
      </c>
      <c r="F559" s="214" t="s">
        <v>1046</v>
      </c>
      <c r="G559" s="212"/>
      <c r="H559" s="215">
        <v>1</v>
      </c>
      <c r="I559" s="216"/>
      <c r="J559" s="212"/>
      <c r="K559" s="212"/>
      <c r="L559" s="217"/>
      <c r="M559" s="218"/>
      <c r="N559" s="219"/>
      <c r="O559" s="219"/>
      <c r="P559" s="219"/>
      <c r="Q559" s="219"/>
      <c r="R559" s="219"/>
      <c r="S559" s="219"/>
      <c r="T559" s="220"/>
      <c r="AT559" s="221" t="s">
        <v>185</v>
      </c>
      <c r="AU559" s="221" t="s">
        <v>88</v>
      </c>
      <c r="AV559" s="11" t="s">
        <v>88</v>
      </c>
      <c r="AW559" s="11" t="s">
        <v>41</v>
      </c>
      <c r="AX559" s="11" t="s">
        <v>85</v>
      </c>
      <c r="AY559" s="221" t="s">
        <v>161</v>
      </c>
    </row>
    <row r="560" spans="2:65" s="1" customFormat="1" ht="16.5" customHeight="1">
      <c r="B560" s="42"/>
      <c r="C560" s="244" t="s">
        <v>1047</v>
      </c>
      <c r="D560" s="244" t="s">
        <v>416</v>
      </c>
      <c r="E560" s="245" t="s">
        <v>1048</v>
      </c>
      <c r="F560" s="246" t="s">
        <v>1049</v>
      </c>
      <c r="G560" s="247" t="s">
        <v>182</v>
      </c>
      <c r="H560" s="248">
        <v>1</v>
      </c>
      <c r="I560" s="249"/>
      <c r="J560" s="250">
        <f t="shared" ref="J560:J567" si="0">ROUND(I560*H560,2)</f>
        <v>0</v>
      </c>
      <c r="K560" s="246" t="s">
        <v>178</v>
      </c>
      <c r="L560" s="251"/>
      <c r="M560" s="252" t="s">
        <v>32</v>
      </c>
      <c r="N560" s="253" t="s">
        <v>48</v>
      </c>
      <c r="O560" s="43"/>
      <c r="P560" s="172">
        <f t="shared" ref="P560:P567" si="1">O560*H560</f>
        <v>0</v>
      </c>
      <c r="Q560" s="172">
        <v>5.8000000000000003E-2</v>
      </c>
      <c r="R560" s="172">
        <f t="shared" ref="R560:R567" si="2">Q560*H560</f>
        <v>5.8000000000000003E-2</v>
      </c>
      <c r="S560" s="172">
        <v>0</v>
      </c>
      <c r="T560" s="173">
        <f t="shared" ref="T560:T567" si="3">S560*H560</f>
        <v>0</v>
      </c>
      <c r="AR560" s="24" t="s">
        <v>223</v>
      </c>
      <c r="AT560" s="24" t="s">
        <v>416</v>
      </c>
      <c r="AU560" s="24" t="s">
        <v>88</v>
      </c>
      <c r="AY560" s="24" t="s">
        <v>161</v>
      </c>
      <c r="BE560" s="174">
        <f t="shared" ref="BE560:BE567" si="4">IF(N560="základní",J560,0)</f>
        <v>0</v>
      </c>
      <c r="BF560" s="174">
        <f t="shared" ref="BF560:BF567" si="5">IF(N560="snížená",J560,0)</f>
        <v>0</v>
      </c>
      <c r="BG560" s="174">
        <f t="shared" ref="BG560:BG567" si="6">IF(N560="zákl. přenesená",J560,0)</f>
        <v>0</v>
      </c>
      <c r="BH560" s="174">
        <f t="shared" ref="BH560:BH567" si="7">IF(N560="sníž. přenesená",J560,0)</f>
        <v>0</v>
      </c>
      <c r="BI560" s="174">
        <f t="shared" ref="BI560:BI567" si="8">IF(N560="nulová",J560,0)</f>
        <v>0</v>
      </c>
      <c r="BJ560" s="24" t="s">
        <v>85</v>
      </c>
      <c r="BK560" s="174">
        <f t="shared" ref="BK560:BK567" si="9">ROUND(I560*H560,2)</f>
        <v>0</v>
      </c>
      <c r="BL560" s="24" t="s">
        <v>160</v>
      </c>
      <c r="BM560" s="24" t="s">
        <v>1050</v>
      </c>
    </row>
    <row r="561" spans="2:65" s="1" customFormat="1" ht="16.5" customHeight="1">
      <c r="B561" s="42"/>
      <c r="C561" s="244" t="s">
        <v>1051</v>
      </c>
      <c r="D561" s="244" t="s">
        <v>416</v>
      </c>
      <c r="E561" s="245" t="s">
        <v>1052</v>
      </c>
      <c r="F561" s="246" t="s">
        <v>1053</v>
      </c>
      <c r="G561" s="247" t="s">
        <v>182</v>
      </c>
      <c r="H561" s="248">
        <v>1</v>
      </c>
      <c r="I561" s="249"/>
      <c r="J561" s="250">
        <f t="shared" si="0"/>
        <v>0</v>
      </c>
      <c r="K561" s="246" t="s">
        <v>178</v>
      </c>
      <c r="L561" s="251"/>
      <c r="M561" s="252" t="s">
        <v>32</v>
      </c>
      <c r="N561" s="253" t="s">
        <v>48</v>
      </c>
      <c r="O561" s="43"/>
      <c r="P561" s="172">
        <f t="shared" si="1"/>
        <v>0</v>
      </c>
      <c r="Q561" s="172">
        <v>0.04</v>
      </c>
      <c r="R561" s="172">
        <f t="shared" si="2"/>
        <v>0.04</v>
      </c>
      <c r="S561" s="172">
        <v>0</v>
      </c>
      <c r="T561" s="173">
        <f t="shared" si="3"/>
        <v>0</v>
      </c>
      <c r="AR561" s="24" t="s">
        <v>223</v>
      </c>
      <c r="AT561" s="24" t="s">
        <v>416</v>
      </c>
      <c r="AU561" s="24" t="s">
        <v>88</v>
      </c>
      <c r="AY561" s="24" t="s">
        <v>161</v>
      </c>
      <c r="BE561" s="174">
        <f t="shared" si="4"/>
        <v>0</v>
      </c>
      <c r="BF561" s="174">
        <f t="shared" si="5"/>
        <v>0</v>
      </c>
      <c r="BG561" s="174">
        <f t="shared" si="6"/>
        <v>0</v>
      </c>
      <c r="BH561" s="174">
        <f t="shared" si="7"/>
        <v>0</v>
      </c>
      <c r="BI561" s="174">
        <f t="shared" si="8"/>
        <v>0</v>
      </c>
      <c r="BJ561" s="24" t="s">
        <v>85</v>
      </c>
      <c r="BK561" s="174">
        <f t="shared" si="9"/>
        <v>0</v>
      </c>
      <c r="BL561" s="24" t="s">
        <v>160</v>
      </c>
      <c r="BM561" s="24" t="s">
        <v>1054</v>
      </c>
    </row>
    <row r="562" spans="2:65" s="1" customFormat="1" ht="16.5" customHeight="1">
      <c r="B562" s="42"/>
      <c r="C562" s="244" t="s">
        <v>1055</v>
      </c>
      <c r="D562" s="244" t="s">
        <v>416</v>
      </c>
      <c r="E562" s="245" t="s">
        <v>1056</v>
      </c>
      <c r="F562" s="246" t="s">
        <v>1057</v>
      </c>
      <c r="G562" s="247" t="s">
        <v>182</v>
      </c>
      <c r="H562" s="248">
        <v>1</v>
      </c>
      <c r="I562" s="249"/>
      <c r="J562" s="250">
        <f t="shared" si="0"/>
        <v>0</v>
      </c>
      <c r="K562" s="246" t="s">
        <v>178</v>
      </c>
      <c r="L562" s="251"/>
      <c r="M562" s="252" t="s">
        <v>32</v>
      </c>
      <c r="N562" s="253" t="s">
        <v>48</v>
      </c>
      <c r="O562" s="43"/>
      <c r="P562" s="172">
        <f t="shared" si="1"/>
        <v>0</v>
      </c>
      <c r="Q562" s="172">
        <v>9.7000000000000003E-2</v>
      </c>
      <c r="R562" s="172">
        <f t="shared" si="2"/>
        <v>9.7000000000000003E-2</v>
      </c>
      <c r="S562" s="172">
        <v>0</v>
      </c>
      <c r="T562" s="173">
        <f t="shared" si="3"/>
        <v>0</v>
      </c>
      <c r="AR562" s="24" t="s">
        <v>223</v>
      </c>
      <c r="AT562" s="24" t="s">
        <v>416</v>
      </c>
      <c r="AU562" s="24" t="s">
        <v>88</v>
      </c>
      <c r="AY562" s="24" t="s">
        <v>161</v>
      </c>
      <c r="BE562" s="174">
        <f t="shared" si="4"/>
        <v>0</v>
      </c>
      <c r="BF562" s="174">
        <f t="shared" si="5"/>
        <v>0</v>
      </c>
      <c r="BG562" s="174">
        <f t="shared" si="6"/>
        <v>0</v>
      </c>
      <c r="BH562" s="174">
        <f t="shared" si="7"/>
        <v>0</v>
      </c>
      <c r="BI562" s="174">
        <f t="shared" si="8"/>
        <v>0</v>
      </c>
      <c r="BJ562" s="24" t="s">
        <v>85</v>
      </c>
      <c r="BK562" s="174">
        <f t="shared" si="9"/>
        <v>0</v>
      </c>
      <c r="BL562" s="24" t="s">
        <v>160</v>
      </c>
      <c r="BM562" s="24" t="s">
        <v>1058</v>
      </c>
    </row>
    <row r="563" spans="2:65" s="1" customFormat="1" ht="16.5" customHeight="1">
      <c r="B563" s="42"/>
      <c r="C563" s="163" t="s">
        <v>1059</v>
      </c>
      <c r="D563" s="163" t="s">
        <v>156</v>
      </c>
      <c r="E563" s="164" t="s">
        <v>1060</v>
      </c>
      <c r="F563" s="165" t="s">
        <v>1061</v>
      </c>
      <c r="G563" s="166" t="s">
        <v>182</v>
      </c>
      <c r="H563" s="167">
        <v>1</v>
      </c>
      <c r="I563" s="168"/>
      <c r="J563" s="169">
        <f t="shared" si="0"/>
        <v>0</v>
      </c>
      <c r="K563" s="165" t="s">
        <v>178</v>
      </c>
      <c r="L563" s="62"/>
      <c r="M563" s="170" t="s">
        <v>32</v>
      </c>
      <c r="N563" s="171" t="s">
        <v>48</v>
      </c>
      <c r="O563" s="43"/>
      <c r="P563" s="172">
        <f t="shared" si="1"/>
        <v>0</v>
      </c>
      <c r="Q563" s="172">
        <v>4.6800000000000001E-3</v>
      </c>
      <c r="R563" s="172">
        <f t="shared" si="2"/>
        <v>4.6800000000000001E-3</v>
      </c>
      <c r="S563" s="172">
        <v>0</v>
      </c>
      <c r="T563" s="173">
        <f t="shared" si="3"/>
        <v>0</v>
      </c>
      <c r="AR563" s="24" t="s">
        <v>160</v>
      </c>
      <c r="AT563" s="24" t="s">
        <v>156</v>
      </c>
      <c r="AU563" s="24" t="s">
        <v>88</v>
      </c>
      <c r="AY563" s="24" t="s">
        <v>161</v>
      </c>
      <c r="BE563" s="174">
        <f t="shared" si="4"/>
        <v>0</v>
      </c>
      <c r="BF563" s="174">
        <f t="shared" si="5"/>
        <v>0</v>
      </c>
      <c r="BG563" s="174">
        <f t="shared" si="6"/>
        <v>0</v>
      </c>
      <c r="BH563" s="174">
        <f t="shared" si="7"/>
        <v>0</v>
      </c>
      <c r="BI563" s="174">
        <f t="shared" si="8"/>
        <v>0</v>
      </c>
      <c r="BJ563" s="24" t="s">
        <v>85</v>
      </c>
      <c r="BK563" s="174">
        <f t="shared" si="9"/>
        <v>0</v>
      </c>
      <c r="BL563" s="24" t="s">
        <v>160</v>
      </c>
      <c r="BM563" s="24" t="s">
        <v>1062</v>
      </c>
    </row>
    <row r="564" spans="2:65" s="1" customFormat="1" ht="16.5" customHeight="1">
      <c r="B564" s="42"/>
      <c r="C564" s="244" t="s">
        <v>1063</v>
      </c>
      <c r="D564" s="244" t="s">
        <v>416</v>
      </c>
      <c r="E564" s="245" t="s">
        <v>1064</v>
      </c>
      <c r="F564" s="246" t="s">
        <v>1065</v>
      </c>
      <c r="G564" s="247" t="s">
        <v>182</v>
      </c>
      <c r="H564" s="248">
        <v>1</v>
      </c>
      <c r="I564" s="249"/>
      <c r="J564" s="250">
        <f t="shared" si="0"/>
        <v>0</v>
      </c>
      <c r="K564" s="246" t="s">
        <v>178</v>
      </c>
      <c r="L564" s="251"/>
      <c r="M564" s="252" t="s">
        <v>32</v>
      </c>
      <c r="N564" s="253" t="s">
        <v>48</v>
      </c>
      <c r="O564" s="43"/>
      <c r="P564" s="172">
        <f t="shared" si="1"/>
        <v>0</v>
      </c>
      <c r="Q564" s="172">
        <v>0.06</v>
      </c>
      <c r="R564" s="172">
        <f t="shared" si="2"/>
        <v>0.06</v>
      </c>
      <c r="S564" s="172">
        <v>0</v>
      </c>
      <c r="T564" s="173">
        <f t="shared" si="3"/>
        <v>0</v>
      </c>
      <c r="AR564" s="24" t="s">
        <v>223</v>
      </c>
      <c r="AT564" s="24" t="s">
        <v>416</v>
      </c>
      <c r="AU564" s="24" t="s">
        <v>88</v>
      </c>
      <c r="AY564" s="24" t="s">
        <v>161</v>
      </c>
      <c r="BE564" s="174">
        <f t="shared" si="4"/>
        <v>0</v>
      </c>
      <c r="BF564" s="174">
        <f t="shared" si="5"/>
        <v>0</v>
      </c>
      <c r="BG564" s="174">
        <f t="shared" si="6"/>
        <v>0</v>
      </c>
      <c r="BH564" s="174">
        <f t="shared" si="7"/>
        <v>0</v>
      </c>
      <c r="BI564" s="174">
        <f t="shared" si="8"/>
        <v>0</v>
      </c>
      <c r="BJ564" s="24" t="s">
        <v>85</v>
      </c>
      <c r="BK564" s="174">
        <f t="shared" si="9"/>
        <v>0</v>
      </c>
      <c r="BL564" s="24" t="s">
        <v>160</v>
      </c>
      <c r="BM564" s="24" t="s">
        <v>1066</v>
      </c>
    </row>
    <row r="565" spans="2:65" s="1" customFormat="1" ht="16.5" customHeight="1">
      <c r="B565" s="42"/>
      <c r="C565" s="244" t="s">
        <v>1067</v>
      </c>
      <c r="D565" s="244" t="s">
        <v>416</v>
      </c>
      <c r="E565" s="245" t="s">
        <v>1068</v>
      </c>
      <c r="F565" s="246" t="s">
        <v>1069</v>
      </c>
      <c r="G565" s="247" t="s">
        <v>182</v>
      </c>
      <c r="H565" s="248">
        <v>1</v>
      </c>
      <c r="I565" s="249"/>
      <c r="J565" s="250">
        <f t="shared" si="0"/>
        <v>0</v>
      </c>
      <c r="K565" s="246" t="s">
        <v>178</v>
      </c>
      <c r="L565" s="251"/>
      <c r="M565" s="252" t="s">
        <v>32</v>
      </c>
      <c r="N565" s="253" t="s">
        <v>48</v>
      </c>
      <c r="O565" s="43"/>
      <c r="P565" s="172">
        <f t="shared" si="1"/>
        <v>0</v>
      </c>
      <c r="Q565" s="172">
        <v>5.8000000000000003E-2</v>
      </c>
      <c r="R565" s="172">
        <f t="shared" si="2"/>
        <v>5.8000000000000003E-2</v>
      </c>
      <c r="S565" s="172">
        <v>0</v>
      </c>
      <c r="T565" s="173">
        <f t="shared" si="3"/>
        <v>0</v>
      </c>
      <c r="AR565" s="24" t="s">
        <v>223</v>
      </c>
      <c r="AT565" s="24" t="s">
        <v>416</v>
      </c>
      <c r="AU565" s="24" t="s">
        <v>88</v>
      </c>
      <c r="AY565" s="24" t="s">
        <v>161</v>
      </c>
      <c r="BE565" s="174">
        <f t="shared" si="4"/>
        <v>0</v>
      </c>
      <c r="BF565" s="174">
        <f t="shared" si="5"/>
        <v>0</v>
      </c>
      <c r="BG565" s="174">
        <f t="shared" si="6"/>
        <v>0</v>
      </c>
      <c r="BH565" s="174">
        <f t="shared" si="7"/>
        <v>0</v>
      </c>
      <c r="BI565" s="174">
        <f t="shared" si="8"/>
        <v>0</v>
      </c>
      <c r="BJ565" s="24" t="s">
        <v>85</v>
      </c>
      <c r="BK565" s="174">
        <f t="shared" si="9"/>
        <v>0</v>
      </c>
      <c r="BL565" s="24" t="s">
        <v>160</v>
      </c>
      <c r="BM565" s="24" t="s">
        <v>1070</v>
      </c>
    </row>
    <row r="566" spans="2:65" s="1" customFormat="1" ht="16.5" customHeight="1">
      <c r="B566" s="42"/>
      <c r="C566" s="244" t="s">
        <v>1071</v>
      </c>
      <c r="D566" s="244" t="s">
        <v>416</v>
      </c>
      <c r="E566" s="245" t="s">
        <v>1072</v>
      </c>
      <c r="F566" s="246" t="s">
        <v>1073</v>
      </c>
      <c r="G566" s="247" t="s">
        <v>182</v>
      </c>
      <c r="H566" s="248">
        <v>1</v>
      </c>
      <c r="I566" s="249"/>
      <c r="J566" s="250">
        <f t="shared" si="0"/>
        <v>0</v>
      </c>
      <c r="K566" s="246" t="s">
        <v>32</v>
      </c>
      <c r="L566" s="251"/>
      <c r="M566" s="252" t="s">
        <v>32</v>
      </c>
      <c r="N566" s="253" t="s">
        <v>48</v>
      </c>
      <c r="O566" s="43"/>
      <c r="P566" s="172">
        <f t="shared" si="1"/>
        <v>0</v>
      </c>
      <c r="Q566" s="172">
        <v>6.0000000000000001E-3</v>
      </c>
      <c r="R566" s="172">
        <f t="shared" si="2"/>
        <v>6.0000000000000001E-3</v>
      </c>
      <c r="S566" s="172">
        <v>0</v>
      </c>
      <c r="T566" s="173">
        <f t="shared" si="3"/>
        <v>0</v>
      </c>
      <c r="AR566" s="24" t="s">
        <v>223</v>
      </c>
      <c r="AT566" s="24" t="s">
        <v>416</v>
      </c>
      <c r="AU566" s="24" t="s">
        <v>88</v>
      </c>
      <c r="AY566" s="24" t="s">
        <v>161</v>
      </c>
      <c r="BE566" s="174">
        <f t="shared" si="4"/>
        <v>0</v>
      </c>
      <c r="BF566" s="174">
        <f t="shared" si="5"/>
        <v>0</v>
      </c>
      <c r="BG566" s="174">
        <f t="shared" si="6"/>
        <v>0</v>
      </c>
      <c r="BH566" s="174">
        <f t="shared" si="7"/>
        <v>0</v>
      </c>
      <c r="BI566" s="174">
        <f t="shared" si="8"/>
        <v>0</v>
      </c>
      <c r="BJ566" s="24" t="s">
        <v>85</v>
      </c>
      <c r="BK566" s="174">
        <f t="shared" si="9"/>
        <v>0</v>
      </c>
      <c r="BL566" s="24" t="s">
        <v>160</v>
      </c>
      <c r="BM566" s="24" t="s">
        <v>1074</v>
      </c>
    </row>
    <row r="567" spans="2:65" s="1" customFormat="1" ht="16.5" customHeight="1">
      <c r="B567" s="42"/>
      <c r="C567" s="163" t="s">
        <v>1075</v>
      </c>
      <c r="D567" s="163" t="s">
        <v>156</v>
      </c>
      <c r="E567" s="164" t="s">
        <v>1076</v>
      </c>
      <c r="F567" s="165" t="s">
        <v>1077</v>
      </c>
      <c r="G567" s="166" t="s">
        <v>177</v>
      </c>
      <c r="H567" s="167">
        <v>32</v>
      </c>
      <c r="I567" s="168"/>
      <c r="J567" s="169">
        <f t="shared" si="0"/>
        <v>0</v>
      </c>
      <c r="K567" s="165" t="s">
        <v>178</v>
      </c>
      <c r="L567" s="62"/>
      <c r="M567" s="170" t="s">
        <v>32</v>
      </c>
      <c r="N567" s="171" t="s">
        <v>48</v>
      </c>
      <c r="O567" s="43"/>
      <c r="P567" s="172">
        <f t="shared" si="1"/>
        <v>0</v>
      </c>
      <c r="Q567" s="172">
        <v>1.2999999999999999E-4</v>
      </c>
      <c r="R567" s="172">
        <f t="shared" si="2"/>
        <v>4.1599999999999996E-3</v>
      </c>
      <c r="S567" s="172">
        <v>0</v>
      </c>
      <c r="T567" s="173">
        <f t="shared" si="3"/>
        <v>0</v>
      </c>
      <c r="AR567" s="24" t="s">
        <v>160</v>
      </c>
      <c r="AT567" s="24" t="s">
        <v>156</v>
      </c>
      <c r="AU567" s="24" t="s">
        <v>88</v>
      </c>
      <c r="AY567" s="24" t="s">
        <v>161</v>
      </c>
      <c r="BE567" s="174">
        <f t="shared" si="4"/>
        <v>0</v>
      </c>
      <c r="BF567" s="174">
        <f t="shared" si="5"/>
        <v>0</v>
      </c>
      <c r="BG567" s="174">
        <f t="shared" si="6"/>
        <v>0</v>
      </c>
      <c r="BH567" s="174">
        <f t="shared" si="7"/>
        <v>0</v>
      </c>
      <c r="BI567" s="174">
        <f t="shared" si="8"/>
        <v>0</v>
      </c>
      <c r="BJ567" s="24" t="s">
        <v>85</v>
      </c>
      <c r="BK567" s="174">
        <f t="shared" si="9"/>
        <v>0</v>
      </c>
      <c r="BL567" s="24" t="s">
        <v>160</v>
      </c>
      <c r="BM567" s="24" t="s">
        <v>1078</v>
      </c>
    </row>
    <row r="568" spans="2:65" s="1" customFormat="1" ht="24">
      <c r="B568" s="42"/>
      <c r="C568" s="64"/>
      <c r="D568" s="175" t="s">
        <v>163</v>
      </c>
      <c r="E568" s="64"/>
      <c r="F568" s="176" t="s">
        <v>1079</v>
      </c>
      <c r="G568" s="64"/>
      <c r="H568" s="64"/>
      <c r="I568" s="150"/>
      <c r="J568" s="64"/>
      <c r="K568" s="64"/>
      <c r="L568" s="62"/>
      <c r="M568" s="210"/>
      <c r="N568" s="43"/>
      <c r="O568" s="43"/>
      <c r="P568" s="43"/>
      <c r="Q568" s="43"/>
      <c r="R568" s="43"/>
      <c r="S568" s="43"/>
      <c r="T568" s="79"/>
      <c r="AT568" s="24" t="s">
        <v>163</v>
      </c>
      <c r="AU568" s="24" t="s">
        <v>88</v>
      </c>
    </row>
    <row r="569" spans="2:65" s="11" customFormat="1" ht="12">
      <c r="B569" s="211"/>
      <c r="C569" s="212"/>
      <c r="D569" s="175" t="s">
        <v>185</v>
      </c>
      <c r="E569" s="213" t="s">
        <v>32</v>
      </c>
      <c r="F569" s="214" t="s">
        <v>1080</v>
      </c>
      <c r="G569" s="212"/>
      <c r="H569" s="215">
        <v>32</v>
      </c>
      <c r="I569" s="216"/>
      <c r="J569" s="212"/>
      <c r="K569" s="212"/>
      <c r="L569" s="217"/>
      <c r="M569" s="218"/>
      <c r="N569" s="219"/>
      <c r="O569" s="219"/>
      <c r="P569" s="219"/>
      <c r="Q569" s="219"/>
      <c r="R569" s="219"/>
      <c r="S569" s="219"/>
      <c r="T569" s="220"/>
      <c r="AT569" s="221" t="s">
        <v>185</v>
      </c>
      <c r="AU569" s="221" t="s">
        <v>88</v>
      </c>
      <c r="AV569" s="11" t="s">
        <v>88</v>
      </c>
      <c r="AW569" s="11" t="s">
        <v>41</v>
      </c>
      <c r="AX569" s="11" t="s">
        <v>85</v>
      </c>
      <c r="AY569" s="221" t="s">
        <v>161</v>
      </c>
    </row>
    <row r="570" spans="2:65" s="10" customFormat="1" ht="29.85" customHeight="1">
      <c r="B570" s="194"/>
      <c r="C570" s="195"/>
      <c r="D570" s="196" t="s">
        <v>76</v>
      </c>
      <c r="E570" s="208" t="s">
        <v>173</v>
      </c>
      <c r="F570" s="208" t="s">
        <v>174</v>
      </c>
      <c r="G570" s="195"/>
      <c r="H570" s="195"/>
      <c r="I570" s="198"/>
      <c r="J570" s="209">
        <f>BK570</f>
        <v>0</v>
      </c>
      <c r="K570" s="195"/>
      <c r="L570" s="200"/>
      <c r="M570" s="201"/>
      <c r="N570" s="202"/>
      <c r="O570" s="202"/>
      <c r="P570" s="203">
        <f>SUM(P571:P674)</f>
        <v>0</v>
      </c>
      <c r="Q570" s="202"/>
      <c r="R570" s="203">
        <f>SUM(R571:R674)</f>
        <v>21.063584250000005</v>
      </c>
      <c r="S570" s="202"/>
      <c r="T570" s="204">
        <f>SUM(T571:T674)</f>
        <v>191.76275000000001</v>
      </c>
      <c r="AR570" s="205" t="s">
        <v>85</v>
      </c>
      <c r="AT570" s="206" t="s">
        <v>76</v>
      </c>
      <c r="AU570" s="206" t="s">
        <v>85</v>
      </c>
      <c r="AY570" s="205" t="s">
        <v>161</v>
      </c>
      <c r="BK570" s="207">
        <f>SUM(BK571:BK674)</f>
        <v>0</v>
      </c>
    </row>
    <row r="571" spans="2:65" s="1" customFormat="1" ht="25.5" customHeight="1">
      <c r="B571" s="42"/>
      <c r="C571" s="163" t="s">
        <v>1081</v>
      </c>
      <c r="D571" s="163" t="s">
        <v>156</v>
      </c>
      <c r="E571" s="164" t="s">
        <v>1082</v>
      </c>
      <c r="F571" s="165" t="s">
        <v>1083</v>
      </c>
      <c r="G571" s="166" t="s">
        <v>182</v>
      </c>
      <c r="H571" s="167">
        <v>2</v>
      </c>
      <c r="I571" s="168"/>
      <c r="J571" s="169">
        <f>ROUND(I571*H571,2)</f>
        <v>0</v>
      </c>
      <c r="K571" s="165" t="s">
        <v>178</v>
      </c>
      <c r="L571" s="62"/>
      <c r="M571" s="170" t="s">
        <v>32</v>
      </c>
      <c r="N571" s="171" t="s">
        <v>48</v>
      </c>
      <c r="O571" s="43"/>
      <c r="P571" s="172">
        <f>O571*H571</f>
        <v>0</v>
      </c>
      <c r="Q571" s="172">
        <v>6.9999999999999999E-4</v>
      </c>
      <c r="R571" s="172">
        <f>Q571*H571</f>
        <v>1.4E-3</v>
      </c>
      <c r="S571" s="172">
        <v>0</v>
      </c>
      <c r="T571" s="173">
        <f>S571*H571</f>
        <v>0</v>
      </c>
      <c r="AR571" s="24" t="s">
        <v>160</v>
      </c>
      <c r="AT571" s="24" t="s">
        <v>156</v>
      </c>
      <c r="AU571" s="24" t="s">
        <v>88</v>
      </c>
      <c r="AY571" s="24" t="s">
        <v>161</v>
      </c>
      <c r="BE571" s="174">
        <f>IF(N571="základní",J571,0)</f>
        <v>0</v>
      </c>
      <c r="BF571" s="174">
        <f>IF(N571="snížená",J571,0)</f>
        <v>0</v>
      </c>
      <c r="BG571" s="174">
        <f>IF(N571="zákl. přenesená",J571,0)</f>
        <v>0</v>
      </c>
      <c r="BH571" s="174">
        <f>IF(N571="sníž. přenesená",J571,0)</f>
        <v>0</v>
      </c>
      <c r="BI571" s="174">
        <f>IF(N571="nulová",J571,0)</f>
        <v>0</v>
      </c>
      <c r="BJ571" s="24" t="s">
        <v>85</v>
      </c>
      <c r="BK571" s="174">
        <f>ROUND(I571*H571,2)</f>
        <v>0</v>
      </c>
      <c r="BL571" s="24" t="s">
        <v>160</v>
      </c>
      <c r="BM571" s="24" t="s">
        <v>1084</v>
      </c>
    </row>
    <row r="572" spans="2:65" s="1" customFormat="1" ht="16.5" customHeight="1">
      <c r="B572" s="42"/>
      <c r="C572" s="244" t="s">
        <v>1085</v>
      </c>
      <c r="D572" s="244" t="s">
        <v>416</v>
      </c>
      <c r="E572" s="245" t="s">
        <v>1086</v>
      </c>
      <c r="F572" s="246" t="s">
        <v>1087</v>
      </c>
      <c r="G572" s="247" t="s">
        <v>182</v>
      </c>
      <c r="H572" s="248">
        <v>2</v>
      </c>
      <c r="I572" s="249"/>
      <c r="J572" s="250">
        <f>ROUND(I572*H572,2)</f>
        <v>0</v>
      </c>
      <c r="K572" s="246" t="s">
        <v>32</v>
      </c>
      <c r="L572" s="251"/>
      <c r="M572" s="252" t="s">
        <v>32</v>
      </c>
      <c r="N572" s="253" t="s">
        <v>48</v>
      </c>
      <c r="O572" s="43"/>
      <c r="P572" s="172">
        <f>O572*H572</f>
        <v>0</v>
      </c>
      <c r="Q572" s="172">
        <v>4.1999999999999997E-3</v>
      </c>
      <c r="R572" s="172">
        <f>Q572*H572</f>
        <v>8.3999999999999995E-3</v>
      </c>
      <c r="S572" s="172">
        <v>0</v>
      </c>
      <c r="T572" s="173">
        <f>S572*H572</f>
        <v>0</v>
      </c>
      <c r="AR572" s="24" t="s">
        <v>223</v>
      </c>
      <c r="AT572" s="24" t="s">
        <v>416</v>
      </c>
      <c r="AU572" s="24" t="s">
        <v>88</v>
      </c>
      <c r="AY572" s="24" t="s">
        <v>161</v>
      </c>
      <c r="BE572" s="174">
        <f>IF(N572="základní",J572,0)</f>
        <v>0</v>
      </c>
      <c r="BF572" s="174">
        <f>IF(N572="snížená",J572,0)</f>
        <v>0</v>
      </c>
      <c r="BG572" s="174">
        <f>IF(N572="zákl. přenesená",J572,0)</f>
        <v>0</v>
      </c>
      <c r="BH572" s="174">
        <f>IF(N572="sníž. přenesená",J572,0)</f>
        <v>0</v>
      </c>
      <c r="BI572" s="174">
        <f>IF(N572="nulová",J572,0)</f>
        <v>0</v>
      </c>
      <c r="BJ572" s="24" t="s">
        <v>85</v>
      </c>
      <c r="BK572" s="174">
        <f>ROUND(I572*H572,2)</f>
        <v>0</v>
      </c>
      <c r="BL572" s="24" t="s">
        <v>160</v>
      </c>
      <c r="BM572" s="24" t="s">
        <v>1088</v>
      </c>
    </row>
    <row r="573" spans="2:65" s="1" customFormat="1" ht="24">
      <c r="B573" s="42"/>
      <c r="C573" s="64"/>
      <c r="D573" s="175" t="s">
        <v>163</v>
      </c>
      <c r="E573" s="64"/>
      <c r="F573" s="176" t="s">
        <v>1089</v>
      </c>
      <c r="G573" s="64"/>
      <c r="H573" s="64"/>
      <c r="I573" s="150"/>
      <c r="J573" s="64"/>
      <c r="K573" s="64"/>
      <c r="L573" s="62"/>
      <c r="M573" s="210"/>
      <c r="N573" s="43"/>
      <c r="O573" s="43"/>
      <c r="P573" s="43"/>
      <c r="Q573" s="43"/>
      <c r="R573" s="43"/>
      <c r="S573" s="43"/>
      <c r="T573" s="79"/>
      <c r="AT573" s="24" t="s">
        <v>163</v>
      </c>
      <c r="AU573" s="24" t="s">
        <v>88</v>
      </c>
    </row>
    <row r="574" spans="2:65" s="1" customFormat="1" ht="16.5" customHeight="1">
      <c r="B574" s="42"/>
      <c r="C574" s="163" t="s">
        <v>1090</v>
      </c>
      <c r="D574" s="163" t="s">
        <v>156</v>
      </c>
      <c r="E574" s="164" t="s">
        <v>1091</v>
      </c>
      <c r="F574" s="165" t="s">
        <v>1092</v>
      </c>
      <c r="G574" s="166" t="s">
        <v>182</v>
      </c>
      <c r="H574" s="167">
        <v>2</v>
      </c>
      <c r="I574" s="168"/>
      <c r="J574" s="169">
        <f>ROUND(I574*H574,2)</f>
        <v>0</v>
      </c>
      <c r="K574" s="165" t="s">
        <v>178</v>
      </c>
      <c r="L574" s="62"/>
      <c r="M574" s="170" t="s">
        <v>32</v>
      </c>
      <c r="N574" s="171" t="s">
        <v>48</v>
      </c>
      <c r="O574" s="43"/>
      <c r="P574" s="172">
        <f>O574*H574</f>
        <v>0</v>
      </c>
      <c r="Q574" s="172">
        <v>8.5419999999999996E-2</v>
      </c>
      <c r="R574" s="172">
        <f>Q574*H574</f>
        <v>0.17083999999999999</v>
      </c>
      <c r="S574" s="172">
        <v>0</v>
      </c>
      <c r="T574" s="173">
        <f>S574*H574</f>
        <v>0</v>
      </c>
      <c r="AR574" s="24" t="s">
        <v>160</v>
      </c>
      <c r="AT574" s="24" t="s">
        <v>156</v>
      </c>
      <c r="AU574" s="24" t="s">
        <v>88</v>
      </c>
      <c r="AY574" s="24" t="s">
        <v>161</v>
      </c>
      <c r="BE574" s="174">
        <f>IF(N574="základní",J574,0)</f>
        <v>0</v>
      </c>
      <c r="BF574" s="174">
        <f>IF(N574="snížená",J574,0)</f>
        <v>0</v>
      </c>
      <c r="BG574" s="174">
        <f>IF(N574="zákl. přenesená",J574,0)</f>
        <v>0</v>
      </c>
      <c r="BH574" s="174">
        <f>IF(N574="sníž. přenesená",J574,0)</f>
        <v>0</v>
      </c>
      <c r="BI574" s="174">
        <f>IF(N574="nulová",J574,0)</f>
        <v>0</v>
      </c>
      <c r="BJ574" s="24" t="s">
        <v>85</v>
      </c>
      <c r="BK574" s="174">
        <f>ROUND(I574*H574,2)</f>
        <v>0</v>
      </c>
      <c r="BL574" s="24" t="s">
        <v>160</v>
      </c>
      <c r="BM574" s="24" t="s">
        <v>1093</v>
      </c>
    </row>
    <row r="575" spans="2:65" s="1" customFormat="1" ht="24">
      <c r="B575" s="42"/>
      <c r="C575" s="64"/>
      <c r="D575" s="175" t="s">
        <v>163</v>
      </c>
      <c r="E575" s="64"/>
      <c r="F575" s="176" t="s">
        <v>1094</v>
      </c>
      <c r="G575" s="64"/>
      <c r="H575" s="64"/>
      <c r="I575" s="150"/>
      <c r="J575" s="64"/>
      <c r="K575" s="64"/>
      <c r="L575" s="62"/>
      <c r="M575" s="210"/>
      <c r="N575" s="43"/>
      <c r="O575" s="43"/>
      <c r="P575" s="43"/>
      <c r="Q575" s="43"/>
      <c r="R575" s="43"/>
      <c r="S575" s="43"/>
      <c r="T575" s="79"/>
      <c r="AT575" s="24" t="s">
        <v>163</v>
      </c>
      <c r="AU575" s="24" t="s">
        <v>88</v>
      </c>
    </row>
    <row r="576" spans="2:65" s="1" customFormat="1" ht="25.5" customHeight="1">
      <c r="B576" s="42"/>
      <c r="C576" s="163" t="s">
        <v>1095</v>
      </c>
      <c r="D576" s="163" t="s">
        <v>156</v>
      </c>
      <c r="E576" s="164" t="s">
        <v>1096</v>
      </c>
      <c r="F576" s="165" t="s">
        <v>1097</v>
      </c>
      <c r="G576" s="166" t="s">
        <v>182</v>
      </c>
      <c r="H576" s="167">
        <v>2</v>
      </c>
      <c r="I576" s="168"/>
      <c r="J576" s="169">
        <f t="shared" ref="J576:J581" si="10">ROUND(I576*H576,2)</f>
        <v>0</v>
      </c>
      <c r="K576" s="165" t="s">
        <v>178</v>
      </c>
      <c r="L576" s="62"/>
      <c r="M576" s="170" t="s">
        <v>32</v>
      </c>
      <c r="N576" s="171" t="s">
        <v>48</v>
      </c>
      <c r="O576" s="43"/>
      <c r="P576" s="172">
        <f t="shared" ref="P576:P581" si="11">O576*H576</f>
        <v>0</v>
      </c>
      <c r="Q576" s="172">
        <v>0.11241</v>
      </c>
      <c r="R576" s="172">
        <f t="shared" ref="R576:R581" si="12">Q576*H576</f>
        <v>0.22481999999999999</v>
      </c>
      <c r="S576" s="172">
        <v>0</v>
      </c>
      <c r="T576" s="173">
        <f t="shared" ref="T576:T581" si="13">S576*H576</f>
        <v>0</v>
      </c>
      <c r="AR576" s="24" t="s">
        <v>160</v>
      </c>
      <c r="AT576" s="24" t="s">
        <v>156</v>
      </c>
      <c r="AU576" s="24" t="s">
        <v>88</v>
      </c>
      <c r="AY576" s="24" t="s">
        <v>161</v>
      </c>
      <c r="BE576" s="174">
        <f t="shared" ref="BE576:BE581" si="14">IF(N576="základní",J576,0)</f>
        <v>0</v>
      </c>
      <c r="BF576" s="174">
        <f t="shared" ref="BF576:BF581" si="15">IF(N576="snížená",J576,0)</f>
        <v>0</v>
      </c>
      <c r="BG576" s="174">
        <f t="shared" ref="BG576:BG581" si="16">IF(N576="zákl. přenesená",J576,0)</f>
        <v>0</v>
      </c>
      <c r="BH576" s="174">
        <f t="shared" ref="BH576:BH581" si="17">IF(N576="sníž. přenesená",J576,0)</f>
        <v>0</v>
      </c>
      <c r="BI576" s="174">
        <f t="shared" ref="BI576:BI581" si="18">IF(N576="nulová",J576,0)</f>
        <v>0</v>
      </c>
      <c r="BJ576" s="24" t="s">
        <v>85</v>
      </c>
      <c r="BK576" s="174">
        <f t="shared" ref="BK576:BK581" si="19">ROUND(I576*H576,2)</f>
        <v>0</v>
      </c>
      <c r="BL576" s="24" t="s">
        <v>160</v>
      </c>
      <c r="BM576" s="24" t="s">
        <v>1098</v>
      </c>
    </row>
    <row r="577" spans="2:65" s="1" customFormat="1" ht="16.5" customHeight="1">
      <c r="B577" s="42"/>
      <c r="C577" s="244" t="s">
        <v>1099</v>
      </c>
      <c r="D577" s="244" t="s">
        <v>416</v>
      </c>
      <c r="E577" s="245" t="s">
        <v>1100</v>
      </c>
      <c r="F577" s="246" t="s">
        <v>1101</v>
      </c>
      <c r="G577" s="247" t="s">
        <v>182</v>
      </c>
      <c r="H577" s="248">
        <v>2</v>
      </c>
      <c r="I577" s="249"/>
      <c r="J577" s="250">
        <f t="shared" si="10"/>
        <v>0</v>
      </c>
      <c r="K577" s="246" t="s">
        <v>178</v>
      </c>
      <c r="L577" s="251"/>
      <c r="M577" s="252" t="s">
        <v>32</v>
      </c>
      <c r="N577" s="253" t="s">
        <v>48</v>
      </c>
      <c r="O577" s="43"/>
      <c r="P577" s="172">
        <f t="shared" si="11"/>
        <v>0</v>
      </c>
      <c r="Q577" s="172">
        <v>6.1000000000000004E-3</v>
      </c>
      <c r="R577" s="172">
        <f t="shared" si="12"/>
        <v>1.2200000000000001E-2</v>
      </c>
      <c r="S577" s="172">
        <v>0</v>
      </c>
      <c r="T577" s="173">
        <f t="shared" si="13"/>
        <v>0</v>
      </c>
      <c r="AR577" s="24" t="s">
        <v>223</v>
      </c>
      <c r="AT577" s="24" t="s">
        <v>416</v>
      </c>
      <c r="AU577" s="24" t="s">
        <v>88</v>
      </c>
      <c r="AY577" s="24" t="s">
        <v>161</v>
      </c>
      <c r="BE577" s="174">
        <f t="shared" si="14"/>
        <v>0</v>
      </c>
      <c r="BF577" s="174">
        <f t="shared" si="15"/>
        <v>0</v>
      </c>
      <c r="BG577" s="174">
        <f t="shared" si="16"/>
        <v>0</v>
      </c>
      <c r="BH577" s="174">
        <f t="shared" si="17"/>
        <v>0</v>
      </c>
      <c r="BI577" s="174">
        <f t="shared" si="18"/>
        <v>0</v>
      </c>
      <c r="BJ577" s="24" t="s">
        <v>85</v>
      </c>
      <c r="BK577" s="174">
        <f t="shared" si="19"/>
        <v>0</v>
      </c>
      <c r="BL577" s="24" t="s">
        <v>160</v>
      </c>
      <c r="BM577" s="24" t="s">
        <v>1102</v>
      </c>
    </row>
    <row r="578" spans="2:65" s="1" customFormat="1" ht="16.5" customHeight="1">
      <c r="B578" s="42"/>
      <c r="C578" s="244" t="s">
        <v>1103</v>
      </c>
      <c r="D578" s="244" t="s">
        <v>416</v>
      </c>
      <c r="E578" s="245" t="s">
        <v>1104</v>
      </c>
      <c r="F578" s="246" t="s">
        <v>1105</v>
      </c>
      <c r="G578" s="247" t="s">
        <v>182</v>
      </c>
      <c r="H578" s="248">
        <v>2</v>
      </c>
      <c r="I578" s="249"/>
      <c r="J578" s="250">
        <f t="shared" si="10"/>
        <v>0</v>
      </c>
      <c r="K578" s="246" t="s">
        <v>178</v>
      </c>
      <c r="L578" s="251"/>
      <c r="M578" s="252" t="s">
        <v>32</v>
      </c>
      <c r="N578" s="253" t="s">
        <v>48</v>
      </c>
      <c r="O578" s="43"/>
      <c r="P578" s="172">
        <f t="shared" si="11"/>
        <v>0</v>
      </c>
      <c r="Q578" s="172">
        <v>3.0000000000000001E-3</v>
      </c>
      <c r="R578" s="172">
        <f t="shared" si="12"/>
        <v>6.0000000000000001E-3</v>
      </c>
      <c r="S578" s="172">
        <v>0</v>
      </c>
      <c r="T578" s="173">
        <f t="shared" si="13"/>
        <v>0</v>
      </c>
      <c r="AR578" s="24" t="s">
        <v>223</v>
      </c>
      <c r="AT578" s="24" t="s">
        <v>416</v>
      </c>
      <c r="AU578" s="24" t="s">
        <v>88</v>
      </c>
      <c r="AY578" s="24" t="s">
        <v>161</v>
      </c>
      <c r="BE578" s="174">
        <f t="shared" si="14"/>
        <v>0</v>
      </c>
      <c r="BF578" s="174">
        <f t="shared" si="15"/>
        <v>0</v>
      </c>
      <c r="BG578" s="174">
        <f t="shared" si="16"/>
        <v>0</v>
      </c>
      <c r="BH578" s="174">
        <f t="shared" si="17"/>
        <v>0</v>
      </c>
      <c r="BI578" s="174">
        <f t="shared" si="18"/>
        <v>0</v>
      </c>
      <c r="BJ578" s="24" t="s">
        <v>85</v>
      </c>
      <c r="BK578" s="174">
        <f t="shared" si="19"/>
        <v>0</v>
      </c>
      <c r="BL578" s="24" t="s">
        <v>160</v>
      </c>
      <c r="BM578" s="24" t="s">
        <v>1106</v>
      </c>
    </row>
    <row r="579" spans="2:65" s="1" customFormat="1" ht="16.5" customHeight="1">
      <c r="B579" s="42"/>
      <c r="C579" s="244" t="s">
        <v>1107</v>
      </c>
      <c r="D579" s="244" t="s">
        <v>416</v>
      </c>
      <c r="E579" s="245" t="s">
        <v>1108</v>
      </c>
      <c r="F579" s="246" t="s">
        <v>1109</v>
      </c>
      <c r="G579" s="247" t="s">
        <v>182</v>
      </c>
      <c r="H579" s="248">
        <v>2</v>
      </c>
      <c r="I579" s="249"/>
      <c r="J579" s="250">
        <f t="shared" si="10"/>
        <v>0</v>
      </c>
      <c r="K579" s="246" t="s">
        <v>178</v>
      </c>
      <c r="L579" s="251"/>
      <c r="M579" s="252" t="s">
        <v>32</v>
      </c>
      <c r="N579" s="253" t="s">
        <v>48</v>
      </c>
      <c r="O579" s="43"/>
      <c r="P579" s="172">
        <f t="shared" si="11"/>
        <v>0</v>
      </c>
      <c r="Q579" s="172">
        <v>1E-4</v>
      </c>
      <c r="R579" s="172">
        <f t="shared" si="12"/>
        <v>2.0000000000000001E-4</v>
      </c>
      <c r="S579" s="172">
        <v>0</v>
      </c>
      <c r="T579" s="173">
        <f t="shared" si="13"/>
        <v>0</v>
      </c>
      <c r="AR579" s="24" t="s">
        <v>223</v>
      </c>
      <c r="AT579" s="24" t="s">
        <v>416</v>
      </c>
      <c r="AU579" s="24" t="s">
        <v>88</v>
      </c>
      <c r="AY579" s="24" t="s">
        <v>161</v>
      </c>
      <c r="BE579" s="174">
        <f t="shared" si="14"/>
        <v>0</v>
      </c>
      <c r="BF579" s="174">
        <f t="shared" si="15"/>
        <v>0</v>
      </c>
      <c r="BG579" s="174">
        <f t="shared" si="16"/>
        <v>0</v>
      </c>
      <c r="BH579" s="174">
        <f t="shared" si="17"/>
        <v>0</v>
      </c>
      <c r="BI579" s="174">
        <f t="shared" si="18"/>
        <v>0</v>
      </c>
      <c r="BJ579" s="24" t="s">
        <v>85</v>
      </c>
      <c r="BK579" s="174">
        <f t="shared" si="19"/>
        <v>0</v>
      </c>
      <c r="BL579" s="24" t="s">
        <v>160</v>
      </c>
      <c r="BM579" s="24" t="s">
        <v>1110</v>
      </c>
    </row>
    <row r="580" spans="2:65" s="1" customFormat="1" ht="16.5" customHeight="1">
      <c r="B580" s="42"/>
      <c r="C580" s="244" t="s">
        <v>1111</v>
      </c>
      <c r="D580" s="244" t="s">
        <v>416</v>
      </c>
      <c r="E580" s="245" t="s">
        <v>1112</v>
      </c>
      <c r="F580" s="246" t="s">
        <v>1113</v>
      </c>
      <c r="G580" s="247" t="s">
        <v>182</v>
      </c>
      <c r="H580" s="248">
        <v>4</v>
      </c>
      <c r="I580" s="249"/>
      <c r="J580" s="250">
        <f t="shared" si="10"/>
        <v>0</v>
      </c>
      <c r="K580" s="246" t="s">
        <v>178</v>
      </c>
      <c r="L580" s="251"/>
      <c r="M580" s="252" t="s">
        <v>32</v>
      </c>
      <c r="N580" s="253" t="s">
        <v>48</v>
      </c>
      <c r="O580" s="43"/>
      <c r="P580" s="172">
        <f t="shared" si="11"/>
        <v>0</v>
      </c>
      <c r="Q580" s="172">
        <v>3.5E-4</v>
      </c>
      <c r="R580" s="172">
        <f t="shared" si="12"/>
        <v>1.4E-3</v>
      </c>
      <c r="S580" s="172">
        <v>0</v>
      </c>
      <c r="T580" s="173">
        <f t="shared" si="13"/>
        <v>0</v>
      </c>
      <c r="AR580" s="24" t="s">
        <v>223</v>
      </c>
      <c r="AT580" s="24" t="s">
        <v>416</v>
      </c>
      <c r="AU580" s="24" t="s">
        <v>88</v>
      </c>
      <c r="AY580" s="24" t="s">
        <v>161</v>
      </c>
      <c r="BE580" s="174">
        <f t="shared" si="14"/>
        <v>0</v>
      </c>
      <c r="BF580" s="174">
        <f t="shared" si="15"/>
        <v>0</v>
      </c>
      <c r="BG580" s="174">
        <f t="shared" si="16"/>
        <v>0</v>
      </c>
      <c r="BH580" s="174">
        <f t="shared" si="17"/>
        <v>0</v>
      </c>
      <c r="BI580" s="174">
        <f t="shared" si="18"/>
        <v>0</v>
      </c>
      <c r="BJ580" s="24" t="s">
        <v>85</v>
      </c>
      <c r="BK580" s="174">
        <f t="shared" si="19"/>
        <v>0</v>
      </c>
      <c r="BL580" s="24" t="s">
        <v>160</v>
      </c>
      <c r="BM580" s="24" t="s">
        <v>1114</v>
      </c>
    </row>
    <row r="581" spans="2:65" s="1" customFormat="1" ht="25.5" customHeight="1">
      <c r="B581" s="42"/>
      <c r="C581" s="163" t="s">
        <v>1115</v>
      </c>
      <c r="D581" s="163" t="s">
        <v>156</v>
      </c>
      <c r="E581" s="164" t="s">
        <v>1116</v>
      </c>
      <c r="F581" s="165" t="s">
        <v>1117</v>
      </c>
      <c r="G581" s="166" t="s">
        <v>177</v>
      </c>
      <c r="H581" s="167">
        <v>18.7</v>
      </c>
      <c r="I581" s="168"/>
      <c r="J581" s="169">
        <f t="shared" si="10"/>
        <v>0</v>
      </c>
      <c r="K581" s="165" t="s">
        <v>178</v>
      </c>
      <c r="L581" s="62"/>
      <c r="M581" s="170" t="s">
        <v>32</v>
      </c>
      <c r="N581" s="171" t="s">
        <v>48</v>
      </c>
      <c r="O581" s="43"/>
      <c r="P581" s="172">
        <f t="shared" si="11"/>
        <v>0</v>
      </c>
      <c r="Q581" s="172">
        <v>0.15540000000000001</v>
      </c>
      <c r="R581" s="172">
        <f t="shared" si="12"/>
        <v>2.90598</v>
      </c>
      <c r="S581" s="172">
        <v>0</v>
      </c>
      <c r="T581" s="173">
        <f t="shared" si="13"/>
        <v>0</v>
      </c>
      <c r="AR581" s="24" t="s">
        <v>160</v>
      </c>
      <c r="AT581" s="24" t="s">
        <v>156</v>
      </c>
      <c r="AU581" s="24" t="s">
        <v>88</v>
      </c>
      <c r="AY581" s="24" t="s">
        <v>161</v>
      </c>
      <c r="BE581" s="174">
        <f t="shared" si="14"/>
        <v>0</v>
      </c>
      <c r="BF581" s="174">
        <f t="shared" si="15"/>
        <v>0</v>
      </c>
      <c r="BG581" s="174">
        <f t="shared" si="16"/>
        <v>0</v>
      </c>
      <c r="BH581" s="174">
        <f t="shared" si="17"/>
        <v>0</v>
      </c>
      <c r="BI581" s="174">
        <f t="shared" si="18"/>
        <v>0</v>
      </c>
      <c r="BJ581" s="24" t="s">
        <v>85</v>
      </c>
      <c r="BK581" s="174">
        <f t="shared" si="19"/>
        <v>0</v>
      </c>
      <c r="BL581" s="24" t="s">
        <v>160</v>
      </c>
      <c r="BM581" s="24" t="s">
        <v>1118</v>
      </c>
    </row>
    <row r="582" spans="2:65" s="13" customFormat="1" ht="12">
      <c r="B582" s="234"/>
      <c r="C582" s="235"/>
      <c r="D582" s="175" t="s">
        <v>185</v>
      </c>
      <c r="E582" s="236" t="s">
        <v>32</v>
      </c>
      <c r="F582" s="237" t="s">
        <v>1119</v>
      </c>
      <c r="G582" s="235"/>
      <c r="H582" s="236" t="s">
        <v>32</v>
      </c>
      <c r="I582" s="238"/>
      <c r="J582" s="235"/>
      <c r="K582" s="235"/>
      <c r="L582" s="239"/>
      <c r="M582" s="240"/>
      <c r="N582" s="241"/>
      <c r="O582" s="241"/>
      <c r="P582" s="241"/>
      <c r="Q582" s="241"/>
      <c r="R582" s="241"/>
      <c r="S582" s="241"/>
      <c r="T582" s="242"/>
      <c r="AT582" s="243" t="s">
        <v>185</v>
      </c>
      <c r="AU582" s="243" t="s">
        <v>88</v>
      </c>
      <c r="AV582" s="13" t="s">
        <v>85</v>
      </c>
      <c r="AW582" s="13" t="s">
        <v>41</v>
      </c>
      <c r="AX582" s="13" t="s">
        <v>77</v>
      </c>
      <c r="AY582" s="243" t="s">
        <v>161</v>
      </c>
    </row>
    <row r="583" spans="2:65" s="11" customFormat="1" ht="12">
      <c r="B583" s="211"/>
      <c r="C583" s="212"/>
      <c r="D583" s="175" t="s">
        <v>185</v>
      </c>
      <c r="E583" s="213" t="s">
        <v>32</v>
      </c>
      <c r="F583" s="214" t="s">
        <v>1120</v>
      </c>
      <c r="G583" s="212"/>
      <c r="H583" s="215">
        <v>8.6999999999999993</v>
      </c>
      <c r="I583" s="216"/>
      <c r="J583" s="212"/>
      <c r="K583" s="212"/>
      <c r="L583" s="217"/>
      <c r="M583" s="218"/>
      <c r="N583" s="219"/>
      <c r="O583" s="219"/>
      <c r="P583" s="219"/>
      <c r="Q583" s="219"/>
      <c r="R583" s="219"/>
      <c r="S583" s="219"/>
      <c r="T583" s="220"/>
      <c r="AT583" s="221" t="s">
        <v>185</v>
      </c>
      <c r="AU583" s="221" t="s">
        <v>88</v>
      </c>
      <c r="AV583" s="11" t="s">
        <v>88</v>
      </c>
      <c r="AW583" s="11" t="s">
        <v>41</v>
      </c>
      <c r="AX583" s="11" t="s">
        <v>77</v>
      </c>
      <c r="AY583" s="221" t="s">
        <v>161</v>
      </c>
    </row>
    <row r="584" spans="2:65" s="11" customFormat="1" ht="12">
      <c r="B584" s="211"/>
      <c r="C584" s="212"/>
      <c r="D584" s="175" t="s">
        <v>185</v>
      </c>
      <c r="E584" s="213" t="s">
        <v>32</v>
      </c>
      <c r="F584" s="214" t="s">
        <v>1121</v>
      </c>
      <c r="G584" s="212"/>
      <c r="H584" s="215">
        <v>10</v>
      </c>
      <c r="I584" s="216"/>
      <c r="J584" s="212"/>
      <c r="K584" s="212"/>
      <c r="L584" s="217"/>
      <c r="M584" s="218"/>
      <c r="N584" s="219"/>
      <c r="O584" s="219"/>
      <c r="P584" s="219"/>
      <c r="Q584" s="219"/>
      <c r="R584" s="219"/>
      <c r="S584" s="219"/>
      <c r="T584" s="220"/>
      <c r="AT584" s="221" t="s">
        <v>185</v>
      </c>
      <c r="AU584" s="221" t="s">
        <v>88</v>
      </c>
      <c r="AV584" s="11" t="s">
        <v>88</v>
      </c>
      <c r="AW584" s="11" t="s">
        <v>41</v>
      </c>
      <c r="AX584" s="11" t="s">
        <v>77</v>
      </c>
      <c r="AY584" s="221" t="s">
        <v>161</v>
      </c>
    </row>
    <row r="585" spans="2:65" s="12" customFormat="1" ht="12">
      <c r="B585" s="222"/>
      <c r="C585" s="223"/>
      <c r="D585" s="175" t="s">
        <v>185</v>
      </c>
      <c r="E585" s="224" t="s">
        <v>32</v>
      </c>
      <c r="F585" s="225" t="s">
        <v>192</v>
      </c>
      <c r="G585" s="223"/>
      <c r="H585" s="226">
        <v>18.7</v>
      </c>
      <c r="I585" s="227"/>
      <c r="J585" s="223"/>
      <c r="K585" s="223"/>
      <c r="L585" s="228"/>
      <c r="M585" s="229"/>
      <c r="N585" s="230"/>
      <c r="O585" s="230"/>
      <c r="P585" s="230"/>
      <c r="Q585" s="230"/>
      <c r="R585" s="230"/>
      <c r="S585" s="230"/>
      <c r="T585" s="231"/>
      <c r="AT585" s="232" t="s">
        <v>185</v>
      </c>
      <c r="AU585" s="232" t="s">
        <v>88</v>
      </c>
      <c r="AV585" s="12" t="s">
        <v>160</v>
      </c>
      <c r="AW585" s="12" t="s">
        <v>41</v>
      </c>
      <c r="AX585" s="12" t="s">
        <v>85</v>
      </c>
      <c r="AY585" s="232" t="s">
        <v>161</v>
      </c>
    </row>
    <row r="586" spans="2:65" s="1" customFormat="1" ht="16.5" customHeight="1">
      <c r="B586" s="42"/>
      <c r="C586" s="244" t="s">
        <v>1122</v>
      </c>
      <c r="D586" s="244" t="s">
        <v>416</v>
      </c>
      <c r="E586" s="245" t="s">
        <v>1123</v>
      </c>
      <c r="F586" s="246" t="s">
        <v>1124</v>
      </c>
      <c r="G586" s="247" t="s">
        <v>182</v>
      </c>
      <c r="H586" s="248">
        <v>15</v>
      </c>
      <c r="I586" s="249"/>
      <c r="J586" s="250">
        <f>ROUND(I586*H586,2)</f>
        <v>0</v>
      </c>
      <c r="K586" s="246" t="s">
        <v>178</v>
      </c>
      <c r="L586" s="251"/>
      <c r="M586" s="252" t="s">
        <v>32</v>
      </c>
      <c r="N586" s="253" t="s">
        <v>48</v>
      </c>
      <c r="O586" s="43"/>
      <c r="P586" s="172">
        <f>O586*H586</f>
        <v>0</v>
      </c>
      <c r="Q586" s="172">
        <v>8.2100000000000006E-2</v>
      </c>
      <c r="R586" s="172">
        <f>Q586*H586</f>
        <v>1.2315</v>
      </c>
      <c r="S586" s="172">
        <v>0</v>
      </c>
      <c r="T586" s="173">
        <f>S586*H586</f>
        <v>0</v>
      </c>
      <c r="AR586" s="24" t="s">
        <v>223</v>
      </c>
      <c r="AT586" s="24" t="s">
        <v>416</v>
      </c>
      <c r="AU586" s="24" t="s">
        <v>88</v>
      </c>
      <c r="AY586" s="24" t="s">
        <v>161</v>
      </c>
      <c r="BE586" s="174">
        <f>IF(N586="základní",J586,0)</f>
        <v>0</v>
      </c>
      <c r="BF586" s="174">
        <f>IF(N586="snížená",J586,0)</f>
        <v>0</v>
      </c>
      <c r="BG586" s="174">
        <f>IF(N586="zákl. přenesená",J586,0)</f>
        <v>0</v>
      </c>
      <c r="BH586" s="174">
        <f>IF(N586="sníž. přenesená",J586,0)</f>
        <v>0</v>
      </c>
      <c r="BI586" s="174">
        <f>IF(N586="nulová",J586,0)</f>
        <v>0</v>
      </c>
      <c r="BJ586" s="24" t="s">
        <v>85</v>
      </c>
      <c r="BK586" s="174">
        <f>ROUND(I586*H586,2)</f>
        <v>0</v>
      </c>
      <c r="BL586" s="24" t="s">
        <v>160</v>
      </c>
      <c r="BM586" s="24" t="s">
        <v>1125</v>
      </c>
    </row>
    <row r="587" spans="2:65" s="1" customFormat="1" ht="16.5" customHeight="1">
      <c r="B587" s="42"/>
      <c r="C587" s="244" t="s">
        <v>1126</v>
      </c>
      <c r="D587" s="244" t="s">
        <v>416</v>
      </c>
      <c r="E587" s="245" t="s">
        <v>1127</v>
      </c>
      <c r="F587" s="246" t="s">
        <v>1128</v>
      </c>
      <c r="G587" s="247" t="s">
        <v>182</v>
      </c>
      <c r="H587" s="248">
        <v>5</v>
      </c>
      <c r="I587" s="249"/>
      <c r="J587" s="250">
        <f>ROUND(I587*H587,2)</f>
        <v>0</v>
      </c>
      <c r="K587" s="246" t="s">
        <v>178</v>
      </c>
      <c r="L587" s="251"/>
      <c r="M587" s="252" t="s">
        <v>32</v>
      </c>
      <c r="N587" s="253" t="s">
        <v>48</v>
      </c>
      <c r="O587" s="43"/>
      <c r="P587" s="172">
        <f>O587*H587</f>
        <v>0</v>
      </c>
      <c r="Q587" s="172">
        <v>6.8000000000000005E-2</v>
      </c>
      <c r="R587" s="172">
        <f>Q587*H587</f>
        <v>0.34</v>
      </c>
      <c r="S587" s="172">
        <v>0</v>
      </c>
      <c r="T587" s="173">
        <f>S587*H587</f>
        <v>0</v>
      </c>
      <c r="AR587" s="24" t="s">
        <v>223</v>
      </c>
      <c r="AT587" s="24" t="s">
        <v>416</v>
      </c>
      <c r="AU587" s="24" t="s">
        <v>88</v>
      </c>
      <c r="AY587" s="24" t="s">
        <v>161</v>
      </c>
      <c r="BE587" s="174">
        <f>IF(N587="základní",J587,0)</f>
        <v>0</v>
      </c>
      <c r="BF587" s="174">
        <f>IF(N587="snížená",J587,0)</f>
        <v>0</v>
      </c>
      <c r="BG587" s="174">
        <f>IF(N587="zákl. přenesená",J587,0)</f>
        <v>0</v>
      </c>
      <c r="BH587" s="174">
        <f>IF(N587="sníž. přenesená",J587,0)</f>
        <v>0</v>
      </c>
      <c r="BI587" s="174">
        <f>IF(N587="nulová",J587,0)</f>
        <v>0</v>
      </c>
      <c r="BJ587" s="24" t="s">
        <v>85</v>
      </c>
      <c r="BK587" s="174">
        <f>ROUND(I587*H587,2)</f>
        <v>0</v>
      </c>
      <c r="BL587" s="24" t="s">
        <v>160</v>
      </c>
      <c r="BM587" s="24" t="s">
        <v>1129</v>
      </c>
    </row>
    <row r="588" spans="2:65" s="1" customFormat="1" ht="25.5" customHeight="1">
      <c r="B588" s="42"/>
      <c r="C588" s="163" t="s">
        <v>1130</v>
      </c>
      <c r="D588" s="163" t="s">
        <v>156</v>
      </c>
      <c r="E588" s="164" t="s">
        <v>1131</v>
      </c>
      <c r="F588" s="165" t="s">
        <v>1132</v>
      </c>
      <c r="G588" s="166" t="s">
        <v>177</v>
      </c>
      <c r="H588" s="167">
        <v>18.649999999999999</v>
      </c>
      <c r="I588" s="168"/>
      <c r="J588" s="169">
        <f>ROUND(I588*H588,2)</f>
        <v>0</v>
      </c>
      <c r="K588" s="165" t="s">
        <v>178</v>
      </c>
      <c r="L588" s="62"/>
      <c r="M588" s="170" t="s">
        <v>32</v>
      </c>
      <c r="N588" s="171" t="s">
        <v>48</v>
      </c>
      <c r="O588" s="43"/>
      <c r="P588" s="172">
        <f>O588*H588</f>
        <v>0</v>
      </c>
      <c r="Q588" s="172">
        <v>0.1295</v>
      </c>
      <c r="R588" s="172">
        <f>Q588*H588</f>
        <v>2.4151750000000001</v>
      </c>
      <c r="S588" s="172">
        <v>0</v>
      </c>
      <c r="T588" s="173">
        <f>S588*H588</f>
        <v>0</v>
      </c>
      <c r="AR588" s="24" t="s">
        <v>160</v>
      </c>
      <c r="AT588" s="24" t="s">
        <v>156</v>
      </c>
      <c r="AU588" s="24" t="s">
        <v>88</v>
      </c>
      <c r="AY588" s="24" t="s">
        <v>161</v>
      </c>
      <c r="BE588" s="174">
        <f>IF(N588="základní",J588,0)</f>
        <v>0</v>
      </c>
      <c r="BF588" s="174">
        <f>IF(N588="snížená",J588,0)</f>
        <v>0</v>
      </c>
      <c r="BG588" s="174">
        <f>IF(N588="zákl. přenesená",J588,0)</f>
        <v>0</v>
      </c>
      <c r="BH588" s="174">
        <f>IF(N588="sníž. přenesená",J588,0)</f>
        <v>0</v>
      </c>
      <c r="BI588" s="174">
        <f>IF(N588="nulová",J588,0)</f>
        <v>0</v>
      </c>
      <c r="BJ588" s="24" t="s">
        <v>85</v>
      </c>
      <c r="BK588" s="174">
        <f>ROUND(I588*H588,2)</f>
        <v>0</v>
      </c>
      <c r="BL588" s="24" t="s">
        <v>160</v>
      </c>
      <c r="BM588" s="24" t="s">
        <v>1133</v>
      </c>
    </row>
    <row r="589" spans="2:65" s="13" customFormat="1" ht="24">
      <c r="B589" s="234"/>
      <c r="C589" s="235"/>
      <c r="D589" s="175" t="s">
        <v>185</v>
      </c>
      <c r="E589" s="236" t="s">
        <v>32</v>
      </c>
      <c r="F589" s="237" t="s">
        <v>1134</v>
      </c>
      <c r="G589" s="235"/>
      <c r="H589" s="236" t="s">
        <v>32</v>
      </c>
      <c r="I589" s="238"/>
      <c r="J589" s="235"/>
      <c r="K589" s="235"/>
      <c r="L589" s="239"/>
      <c r="M589" s="240"/>
      <c r="N589" s="241"/>
      <c r="O589" s="241"/>
      <c r="P589" s="241"/>
      <c r="Q589" s="241"/>
      <c r="R589" s="241"/>
      <c r="S589" s="241"/>
      <c r="T589" s="242"/>
      <c r="AT589" s="243" t="s">
        <v>185</v>
      </c>
      <c r="AU589" s="243" t="s">
        <v>88</v>
      </c>
      <c r="AV589" s="13" t="s">
        <v>85</v>
      </c>
      <c r="AW589" s="13" t="s">
        <v>41</v>
      </c>
      <c r="AX589" s="13" t="s">
        <v>77</v>
      </c>
      <c r="AY589" s="243" t="s">
        <v>161</v>
      </c>
    </row>
    <row r="590" spans="2:65" s="11" customFormat="1" ht="12">
      <c r="B590" s="211"/>
      <c r="C590" s="212"/>
      <c r="D590" s="175" t="s">
        <v>185</v>
      </c>
      <c r="E590" s="213" t="s">
        <v>32</v>
      </c>
      <c r="F590" s="214" t="s">
        <v>1135</v>
      </c>
      <c r="G590" s="212"/>
      <c r="H590" s="215">
        <v>7.65</v>
      </c>
      <c r="I590" s="216"/>
      <c r="J590" s="212"/>
      <c r="K590" s="212"/>
      <c r="L590" s="217"/>
      <c r="M590" s="218"/>
      <c r="N590" s="219"/>
      <c r="O590" s="219"/>
      <c r="P590" s="219"/>
      <c r="Q590" s="219"/>
      <c r="R590" s="219"/>
      <c r="S590" s="219"/>
      <c r="T590" s="220"/>
      <c r="AT590" s="221" t="s">
        <v>185</v>
      </c>
      <c r="AU590" s="221" t="s">
        <v>88</v>
      </c>
      <c r="AV590" s="11" t="s">
        <v>88</v>
      </c>
      <c r="AW590" s="11" t="s">
        <v>41</v>
      </c>
      <c r="AX590" s="11" t="s">
        <v>77</v>
      </c>
      <c r="AY590" s="221" t="s">
        <v>161</v>
      </c>
    </row>
    <row r="591" spans="2:65" s="11" customFormat="1" ht="12">
      <c r="B591" s="211"/>
      <c r="C591" s="212"/>
      <c r="D591" s="175" t="s">
        <v>185</v>
      </c>
      <c r="E591" s="213" t="s">
        <v>32</v>
      </c>
      <c r="F591" s="214" t="s">
        <v>1136</v>
      </c>
      <c r="G591" s="212"/>
      <c r="H591" s="215">
        <v>11</v>
      </c>
      <c r="I591" s="216"/>
      <c r="J591" s="212"/>
      <c r="K591" s="212"/>
      <c r="L591" s="217"/>
      <c r="M591" s="218"/>
      <c r="N591" s="219"/>
      <c r="O591" s="219"/>
      <c r="P591" s="219"/>
      <c r="Q591" s="219"/>
      <c r="R591" s="219"/>
      <c r="S591" s="219"/>
      <c r="T591" s="220"/>
      <c r="AT591" s="221" t="s">
        <v>185</v>
      </c>
      <c r="AU591" s="221" t="s">
        <v>88</v>
      </c>
      <c r="AV591" s="11" t="s">
        <v>88</v>
      </c>
      <c r="AW591" s="11" t="s">
        <v>41</v>
      </c>
      <c r="AX591" s="11" t="s">
        <v>77</v>
      </c>
      <c r="AY591" s="221" t="s">
        <v>161</v>
      </c>
    </row>
    <row r="592" spans="2:65" s="12" customFormat="1" ht="12">
      <c r="B592" s="222"/>
      <c r="C592" s="223"/>
      <c r="D592" s="175" t="s">
        <v>185</v>
      </c>
      <c r="E592" s="224" t="s">
        <v>32</v>
      </c>
      <c r="F592" s="225" t="s">
        <v>192</v>
      </c>
      <c r="G592" s="223"/>
      <c r="H592" s="226">
        <v>18.649999999999999</v>
      </c>
      <c r="I592" s="227"/>
      <c r="J592" s="223"/>
      <c r="K592" s="223"/>
      <c r="L592" s="228"/>
      <c r="M592" s="229"/>
      <c r="N592" s="230"/>
      <c r="O592" s="230"/>
      <c r="P592" s="230"/>
      <c r="Q592" s="230"/>
      <c r="R592" s="230"/>
      <c r="S592" s="230"/>
      <c r="T592" s="231"/>
      <c r="AT592" s="232" t="s">
        <v>185</v>
      </c>
      <c r="AU592" s="232" t="s">
        <v>88</v>
      </c>
      <c r="AV592" s="12" t="s">
        <v>160</v>
      </c>
      <c r="AW592" s="12" t="s">
        <v>41</v>
      </c>
      <c r="AX592" s="12" t="s">
        <v>85</v>
      </c>
      <c r="AY592" s="232" t="s">
        <v>161</v>
      </c>
    </row>
    <row r="593" spans="2:65" s="1" customFormat="1" ht="16.5" customHeight="1">
      <c r="B593" s="42"/>
      <c r="C593" s="244" t="s">
        <v>1137</v>
      </c>
      <c r="D593" s="244" t="s">
        <v>416</v>
      </c>
      <c r="E593" s="245" t="s">
        <v>1138</v>
      </c>
      <c r="F593" s="246" t="s">
        <v>1139</v>
      </c>
      <c r="G593" s="247" t="s">
        <v>182</v>
      </c>
      <c r="H593" s="248">
        <v>19.21</v>
      </c>
      <c r="I593" s="249"/>
      <c r="J593" s="250">
        <f>ROUND(I593*H593,2)</f>
        <v>0</v>
      </c>
      <c r="K593" s="246" t="s">
        <v>178</v>
      </c>
      <c r="L593" s="251"/>
      <c r="M593" s="252" t="s">
        <v>32</v>
      </c>
      <c r="N593" s="253" t="s">
        <v>48</v>
      </c>
      <c r="O593" s="43"/>
      <c r="P593" s="172">
        <f>O593*H593</f>
        <v>0</v>
      </c>
      <c r="Q593" s="172">
        <v>5.5E-2</v>
      </c>
      <c r="R593" s="172">
        <f>Q593*H593</f>
        <v>1.0565500000000001</v>
      </c>
      <c r="S593" s="172">
        <v>0</v>
      </c>
      <c r="T593" s="173">
        <f>S593*H593</f>
        <v>0</v>
      </c>
      <c r="AR593" s="24" t="s">
        <v>223</v>
      </c>
      <c r="AT593" s="24" t="s">
        <v>416</v>
      </c>
      <c r="AU593" s="24" t="s">
        <v>88</v>
      </c>
      <c r="AY593" s="24" t="s">
        <v>161</v>
      </c>
      <c r="BE593" s="174">
        <f>IF(N593="základní",J593,0)</f>
        <v>0</v>
      </c>
      <c r="BF593" s="174">
        <f>IF(N593="snížená",J593,0)</f>
        <v>0</v>
      </c>
      <c r="BG593" s="174">
        <f>IF(N593="zákl. přenesená",J593,0)</f>
        <v>0</v>
      </c>
      <c r="BH593" s="174">
        <f>IF(N593="sníž. přenesená",J593,0)</f>
        <v>0</v>
      </c>
      <c r="BI593" s="174">
        <f>IF(N593="nulová",J593,0)</f>
        <v>0</v>
      </c>
      <c r="BJ593" s="24" t="s">
        <v>85</v>
      </c>
      <c r="BK593" s="174">
        <f>ROUND(I593*H593,2)</f>
        <v>0</v>
      </c>
      <c r="BL593" s="24" t="s">
        <v>160</v>
      </c>
      <c r="BM593" s="24" t="s">
        <v>1140</v>
      </c>
    </row>
    <row r="594" spans="2:65" s="1" customFormat="1" ht="24">
      <c r="B594" s="42"/>
      <c r="C594" s="64"/>
      <c r="D594" s="175" t="s">
        <v>163</v>
      </c>
      <c r="E594" s="64"/>
      <c r="F594" s="176" t="s">
        <v>1141</v>
      </c>
      <c r="G594" s="64"/>
      <c r="H594" s="64"/>
      <c r="I594" s="150"/>
      <c r="J594" s="64"/>
      <c r="K594" s="64"/>
      <c r="L594" s="62"/>
      <c r="M594" s="210"/>
      <c r="N594" s="43"/>
      <c r="O594" s="43"/>
      <c r="P594" s="43"/>
      <c r="Q594" s="43"/>
      <c r="R594" s="43"/>
      <c r="S594" s="43"/>
      <c r="T594" s="79"/>
      <c r="AT594" s="24" t="s">
        <v>163</v>
      </c>
      <c r="AU594" s="24" t="s">
        <v>88</v>
      </c>
    </row>
    <row r="595" spans="2:65" s="11" customFormat="1" ht="12">
      <c r="B595" s="211"/>
      <c r="C595" s="212"/>
      <c r="D595" s="175" t="s">
        <v>185</v>
      </c>
      <c r="E595" s="212"/>
      <c r="F595" s="214" t="s">
        <v>1142</v>
      </c>
      <c r="G595" s="212"/>
      <c r="H595" s="215">
        <v>19.21</v>
      </c>
      <c r="I595" s="216"/>
      <c r="J595" s="212"/>
      <c r="K595" s="212"/>
      <c r="L595" s="217"/>
      <c r="M595" s="218"/>
      <c r="N595" s="219"/>
      <c r="O595" s="219"/>
      <c r="P595" s="219"/>
      <c r="Q595" s="219"/>
      <c r="R595" s="219"/>
      <c r="S595" s="219"/>
      <c r="T595" s="220"/>
      <c r="AT595" s="221" t="s">
        <v>185</v>
      </c>
      <c r="AU595" s="221" t="s">
        <v>88</v>
      </c>
      <c r="AV595" s="11" t="s">
        <v>88</v>
      </c>
      <c r="AW595" s="11" t="s">
        <v>6</v>
      </c>
      <c r="AX595" s="11" t="s">
        <v>85</v>
      </c>
      <c r="AY595" s="221" t="s">
        <v>161</v>
      </c>
    </row>
    <row r="596" spans="2:65" s="1" customFormat="1" ht="25.5" customHeight="1">
      <c r="B596" s="42"/>
      <c r="C596" s="163" t="s">
        <v>1143</v>
      </c>
      <c r="D596" s="163" t="s">
        <v>156</v>
      </c>
      <c r="E596" s="164" t="s">
        <v>1144</v>
      </c>
      <c r="F596" s="165" t="s">
        <v>1145</v>
      </c>
      <c r="G596" s="166" t="s">
        <v>177</v>
      </c>
      <c r="H596" s="167">
        <v>34.299999999999997</v>
      </c>
      <c r="I596" s="168"/>
      <c r="J596" s="169">
        <f>ROUND(I596*H596,2)</f>
        <v>0</v>
      </c>
      <c r="K596" s="165" t="s">
        <v>178</v>
      </c>
      <c r="L596" s="62"/>
      <c r="M596" s="170" t="s">
        <v>32</v>
      </c>
      <c r="N596" s="171" t="s">
        <v>48</v>
      </c>
      <c r="O596" s="43"/>
      <c r="P596" s="172">
        <f>O596*H596</f>
        <v>0</v>
      </c>
      <c r="Q596" s="172">
        <v>0</v>
      </c>
      <c r="R596" s="172">
        <f>Q596*H596</f>
        <v>0</v>
      </c>
      <c r="S596" s="172">
        <v>0</v>
      </c>
      <c r="T596" s="173">
        <f>S596*H596</f>
        <v>0</v>
      </c>
      <c r="AR596" s="24" t="s">
        <v>160</v>
      </c>
      <c r="AT596" s="24" t="s">
        <v>156</v>
      </c>
      <c r="AU596" s="24" t="s">
        <v>88</v>
      </c>
      <c r="AY596" s="24" t="s">
        <v>161</v>
      </c>
      <c r="BE596" s="174">
        <f>IF(N596="základní",J596,0)</f>
        <v>0</v>
      </c>
      <c r="BF596" s="174">
        <f>IF(N596="snížená",J596,0)</f>
        <v>0</v>
      </c>
      <c r="BG596" s="174">
        <f>IF(N596="zákl. přenesená",J596,0)</f>
        <v>0</v>
      </c>
      <c r="BH596" s="174">
        <f>IF(N596="sníž. přenesená",J596,0)</f>
        <v>0</v>
      </c>
      <c r="BI596" s="174">
        <f>IF(N596="nulová",J596,0)</f>
        <v>0</v>
      </c>
      <c r="BJ596" s="24" t="s">
        <v>85</v>
      </c>
      <c r="BK596" s="174">
        <f>ROUND(I596*H596,2)</f>
        <v>0</v>
      </c>
      <c r="BL596" s="24" t="s">
        <v>160</v>
      </c>
      <c r="BM596" s="24" t="s">
        <v>1146</v>
      </c>
    </row>
    <row r="597" spans="2:65" s="11" customFormat="1" ht="12">
      <c r="B597" s="211"/>
      <c r="C597" s="212"/>
      <c r="D597" s="175" t="s">
        <v>185</v>
      </c>
      <c r="E597" s="213" t="s">
        <v>32</v>
      </c>
      <c r="F597" s="214" t="s">
        <v>1147</v>
      </c>
      <c r="G597" s="212"/>
      <c r="H597" s="215">
        <v>13</v>
      </c>
      <c r="I597" s="216"/>
      <c r="J597" s="212"/>
      <c r="K597" s="212"/>
      <c r="L597" s="217"/>
      <c r="M597" s="218"/>
      <c r="N597" s="219"/>
      <c r="O597" s="219"/>
      <c r="P597" s="219"/>
      <c r="Q597" s="219"/>
      <c r="R597" s="219"/>
      <c r="S597" s="219"/>
      <c r="T597" s="220"/>
      <c r="AT597" s="221" t="s">
        <v>185</v>
      </c>
      <c r="AU597" s="221" t="s">
        <v>88</v>
      </c>
      <c r="AV597" s="11" t="s">
        <v>88</v>
      </c>
      <c r="AW597" s="11" t="s">
        <v>41</v>
      </c>
      <c r="AX597" s="11" t="s">
        <v>77</v>
      </c>
      <c r="AY597" s="221" t="s">
        <v>161</v>
      </c>
    </row>
    <row r="598" spans="2:65" s="11" customFormat="1" ht="24">
      <c r="B598" s="211"/>
      <c r="C598" s="212"/>
      <c r="D598" s="175" t="s">
        <v>185</v>
      </c>
      <c r="E598" s="213" t="s">
        <v>32</v>
      </c>
      <c r="F598" s="214" t="s">
        <v>1148</v>
      </c>
      <c r="G598" s="212"/>
      <c r="H598" s="215">
        <v>12.3</v>
      </c>
      <c r="I598" s="216"/>
      <c r="J598" s="212"/>
      <c r="K598" s="212"/>
      <c r="L598" s="217"/>
      <c r="M598" s="218"/>
      <c r="N598" s="219"/>
      <c r="O598" s="219"/>
      <c r="P598" s="219"/>
      <c r="Q598" s="219"/>
      <c r="R598" s="219"/>
      <c r="S598" s="219"/>
      <c r="T598" s="220"/>
      <c r="AT598" s="221" t="s">
        <v>185</v>
      </c>
      <c r="AU598" s="221" t="s">
        <v>88</v>
      </c>
      <c r="AV598" s="11" t="s">
        <v>88</v>
      </c>
      <c r="AW598" s="11" t="s">
        <v>41</v>
      </c>
      <c r="AX598" s="11" t="s">
        <v>77</v>
      </c>
      <c r="AY598" s="221" t="s">
        <v>161</v>
      </c>
    </row>
    <row r="599" spans="2:65" s="11" customFormat="1" ht="12">
      <c r="B599" s="211"/>
      <c r="C599" s="212"/>
      <c r="D599" s="175" t="s">
        <v>185</v>
      </c>
      <c r="E599" s="213" t="s">
        <v>32</v>
      </c>
      <c r="F599" s="214" t="s">
        <v>1149</v>
      </c>
      <c r="G599" s="212"/>
      <c r="H599" s="215">
        <v>4.2</v>
      </c>
      <c r="I599" s="216"/>
      <c r="J599" s="212"/>
      <c r="K599" s="212"/>
      <c r="L599" s="217"/>
      <c r="M599" s="218"/>
      <c r="N599" s="219"/>
      <c r="O599" s="219"/>
      <c r="P599" s="219"/>
      <c r="Q599" s="219"/>
      <c r="R599" s="219"/>
      <c r="S599" s="219"/>
      <c r="T599" s="220"/>
      <c r="AT599" s="221" t="s">
        <v>185</v>
      </c>
      <c r="AU599" s="221" t="s">
        <v>88</v>
      </c>
      <c r="AV599" s="11" t="s">
        <v>88</v>
      </c>
      <c r="AW599" s="11" t="s">
        <v>41</v>
      </c>
      <c r="AX599" s="11" t="s">
        <v>77</v>
      </c>
      <c r="AY599" s="221" t="s">
        <v>161</v>
      </c>
    </row>
    <row r="600" spans="2:65" s="11" customFormat="1" ht="24">
      <c r="B600" s="211"/>
      <c r="C600" s="212"/>
      <c r="D600" s="175" t="s">
        <v>185</v>
      </c>
      <c r="E600" s="213" t="s">
        <v>32</v>
      </c>
      <c r="F600" s="214" t="s">
        <v>1150</v>
      </c>
      <c r="G600" s="212"/>
      <c r="H600" s="215">
        <v>4.8</v>
      </c>
      <c r="I600" s="216"/>
      <c r="J600" s="212"/>
      <c r="K600" s="212"/>
      <c r="L600" s="217"/>
      <c r="M600" s="218"/>
      <c r="N600" s="219"/>
      <c r="O600" s="219"/>
      <c r="P600" s="219"/>
      <c r="Q600" s="219"/>
      <c r="R600" s="219"/>
      <c r="S600" s="219"/>
      <c r="T600" s="220"/>
      <c r="AT600" s="221" t="s">
        <v>185</v>
      </c>
      <c r="AU600" s="221" t="s">
        <v>88</v>
      </c>
      <c r="AV600" s="11" t="s">
        <v>88</v>
      </c>
      <c r="AW600" s="11" t="s">
        <v>41</v>
      </c>
      <c r="AX600" s="11" t="s">
        <v>77</v>
      </c>
      <c r="AY600" s="221" t="s">
        <v>161</v>
      </c>
    </row>
    <row r="601" spans="2:65" s="12" customFormat="1" ht="12">
      <c r="B601" s="222"/>
      <c r="C601" s="223"/>
      <c r="D601" s="175" t="s">
        <v>185</v>
      </c>
      <c r="E601" s="224" t="s">
        <v>32</v>
      </c>
      <c r="F601" s="225" t="s">
        <v>192</v>
      </c>
      <c r="G601" s="223"/>
      <c r="H601" s="226">
        <v>34.299999999999997</v>
      </c>
      <c r="I601" s="227"/>
      <c r="J601" s="223"/>
      <c r="K601" s="223"/>
      <c r="L601" s="228"/>
      <c r="M601" s="229"/>
      <c r="N601" s="230"/>
      <c r="O601" s="230"/>
      <c r="P601" s="230"/>
      <c r="Q601" s="230"/>
      <c r="R601" s="230"/>
      <c r="S601" s="230"/>
      <c r="T601" s="231"/>
      <c r="AT601" s="232" t="s">
        <v>185</v>
      </c>
      <c r="AU601" s="232" t="s">
        <v>88</v>
      </c>
      <c r="AV601" s="12" t="s">
        <v>160</v>
      </c>
      <c r="AW601" s="12" t="s">
        <v>41</v>
      </c>
      <c r="AX601" s="12" t="s">
        <v>85</v>
      </c>
      <c r="AY601" s="232" t="s">
        <v>161</v>
      </c>
    </row>
    <row r="602" spans="2:65" s="1" customFormat="1" ht="25.5" customHeight="1">
      <c r="B602" s="42"/>
      <c r="C602" s="163" t="s">
        <v>1151</v>
      </c>
      <c r="D602" s="163" t="s">
        <v>156</v>
      </c>
      <c r="E602" s="164" t="s">
        <v>1152</v>
      </c>
      <c r="F602" s="165" t="s">
        <v>1153</v>
      </c>
      <c r="G602" s="166" t="s">
        <v>177</v>
      </c>
      <c r="H602" s="167">
        <v>34.299999999999997</v>
      </c>
      <c r="I602" s="168"/>
      <c r="J602" s="169">
        <f>ROUND(I602*H602,2)</f>
        <v>0</v>
      </c>
      <c r="K602" s="165" t="s">
        <v>178</v>
      </c>
      <c r="L602" s="62"/>
      <c r="M602" s="170" t="s">
        <v>32</v>
      </c>
      <c r="N602" s="171" t="s">
        <v>48</v>
      </c>
      <c r="O602" s="43"/>
      <c r="P602" s="172">
        <f>O602*H602</f>
        <v>0</v>
      </c>
      <c r="Q602" s="172">
        <v>0</v>
      </c>
      <c r="R602" s="172">
        <f>Q602*H602</f>
        <v>0</v>
      </c>
      <c r="S602" s="172">
        <v>0</v>
      </c>
      <c r="T602" s="173">
        <f>S602*H602</f>
        <v>0</v>
      </c>
      <c r="AR602" s="24" t="s">
        <v>160</v>
      </c>
      <c r="AT602" s="24" t="s">
        <v>156</v>
      </c>
      <c r="AU602" s="24" t="s">
        <v>88</v>
      </c>
      <c r="AY602" s="24" t="s">
        <v>161</v>
      </c>
      <c r="BE602" s="174">
        <f>IF(N602="základní",J602,0)</f>
        <v>0</v>
      </c>
      <c r="BF602" s="174">
        <f>IF(N602="snížená",J602,0)</f>
        <v>0</v>
      </c>
      <c r="BG602" s="174">
        <f>IF(N602="zákl. přenesená",J602,0)</f>
        <v>0</v>
      </c>
      <c r="BH602" s="174">
        <f>IF(N602="sníž. přenesená",J602,0)</f>
        <v>0</v>
      </c>
      <c r="BI602" s="174">
        <f>IF(N602="nulová",J602,0)</f>
        <v>0</v>
      </c>
      <c r="BJ602" s="24" t="s">
        <v>85</v>
      </c>
      <c r="BK602" s="174">
        <f>ROUND(I602*H602,2)</f>
        <v>0</v>
      </c>
      <c r="BL602" s="24" t="s">
        <v>160</v>
      </c>
      <c r="BM602" s="24" t="s">
        <v>1154</v>
      </c>
    </row>
    <row r="603" spans="2:65" s="1" customFormat="1" ht="25.5" customHeight="1">
      <c r="B603" s="42"/>
      <c r="C603" s="163" t="s">
        <v>1155</v>
      </c>
      <c r="D603" s="163" t="s">
        <v>156</v>
      </c>
      <c r="E603" s="164" t="s">
        <v>1156</v>
      </c>
      <c r="F603" s="165" t="s">
        <v>1157</v>
      </c>
      <c r="G603" s="166" t="s">
        <v>177</v>
      </c>
      <c r="H603" s="167">
        <v>24</v>
      </c>
      <c r="I603" s="168"/>
      <c r="J603" s="169">
        <f>ROUND(I603*H603,2)</f>
        <v>0</v>
      </c>
      <c r="K603" s="165" t="s">
        <v>178</v>
      </c>
      <c r="L603" s="62"/>
      <c r="M603" s="170" t="s">
        <v>32</v>
      </c>
      <c r="N603" s="171" t="s">
        <v>48</v>
      </c>
      <c r="O603" s="43"/>
      <c r="P603" s="172">
        <f>O603*H603</f>
        <v>0</v>
      </c>
      <c r="Q603" s="172">
        <v>1.0000000000000001E-5</v>
      </c>
      <c r="R603" s="172">
        <f>Q603*H603</f>
        <v>2.4000000000000003E-4</v>
      </c>
      <c r="S603" s="172">
        <v>0</v>
      </c>
      <c r="T603" s="173">
        <f>S603*H603</f>
        <v>0</v>
      </c>
      <c r="AR603" s="24" t="s">
        <v>160</v>
      </c>
      <c r="AT603" s="24" t="s">
        <v>156</v>
      </c>
      <c r="AU603" s="24" t="s">
        <v>88</v>
      </c>
      <c r="AY603" s="24" t="s">
        <v>161</v>
      </c>
      <c r="BE603" s="174">
        <f>IF(N603="základní",J603,0)</f>
        <v>0</v>
      </c>
      <c r="BF603" s="174">
        <f>IF(N603="snížená",J603,0)</f>
        <v>0</v>
      </c>
      <c r="BG603" s="174">
        <f>IF(N603="zákl. přenesená",J603,0)</f>
        <v>0</v>
      </c>
      <c r="BH603" s="174">
        <f>IF(N603="sníž. přenesená",J603,0)</f>
        <v>0</v>
      </c>
      <c r="BI603" s="174">
        <f>IF(N603="nulová",J603,0)</f>
        <v>0</v>
      </c>
      <c r="BJ603" s="24" t="s">
        <v>85</v>
      </c>
      <c r="BK603" s="174">
        <f>ROUND(I603*H603,2)</f>
        <v>0</v>
      </c>
      <c r="BL603" s="24" t="s">
        <v>160</v>
      </c>
      <c r="BM603" s="24" t="s">
        <v>1158</v>
      </c>
    </row>
    <row r="604" spans="2:65" s="1" customFormat="1" ht="24">
      <c r="B604" s="42"/>
      <c r="C604" s="64"/>
      <c r="D604" s="175" t="s">
        <v>163</v>
      </c>
      <c r="E604" s="64"/>
      <c r="F604" s="176" t="s">
        <v>1159</v>
      </c>
      <c r="G604" s="64"/>
      <c r="H604" s="64"/>
      <c r="I604" s="150"/>
      <c r="J604" s="64"/>
      <c r="K604" s="64"/>
      <c r="L604" s="62"/>
      <c r="M604" s="210"/>
      <c r="N604" s="43"/>
      <c r="O604" s="43"/>
      <c r="P604" s="43"/>
      <c r="Q604" s="43"/>
      <c r="R604" s="43"/>
      <c r="S604" s="43"/>
      <c r="T604" s="79"/>
      <c r="AT604" s="24" t="s">
        <v>163</v>
      </c>
      <c r="AU604" s="24" t="s">
        <v>88</v>
      </c>
    </row>
    <row r="605" spans="2:65" s="13" customFormat="1" ht="12">
      <c r="B605" s="234"/>
      <c r="C605" s="235"/>
      <c r="D605" s="175" t="s">
        <v>185</v>
      </c>
      <c r="E605" s="236" t="s">
        <v>32</v>
      </c>
      <c r="F605" s="237" t="s">
        <v>600</v>
      </c>
      <c r="G605" s="235"/>
      <c r="H605" s="236" t="s">
        <v>32</v>
      </c>
      <c r="I605" s="238"/>
      <c r="J605" s="235"/>
      <c r="K605" s="235"/>
      <c r="L605" s="239"/>
      <c r="M605" s="240"/>
      <c r="N605" s="241"/>
      <c r="O605" s="241"/>
      <c r="P605" s="241"/>
      <c r="Q605" s="241"/>
      <c r="R605" s="241"/>
      <c r="S605" s="241"/>
      <c r="T605" s="242"/>
      <c r="AT605" s="243" t="s">
        <v>185</v>
      </c>
      <c r="AU605" s="243" t="s">
        <v>88</v>
      </c>
      <c r="AV605" s="13" t="s">
        <v>85</v>
      </c>
      <c r="AW605" s="13" t="s">
        <v>41</v>
      </c>
      <c r="AX605" s="13" t="s">
        <v>77</v>
      </c>
      <c r="AY605" s="243" t="s">
        <v>161</v>
      </c>
    </row>
    <row r="606" spans="2:65" s="11" customFormat="1" ht="12">
      <c r="B606" s="211"/>
      <c r="C606" s="212"/>
      <c r="D606" s="175" t="s">
        <v>185</v>
      </c>
      <c r="E606" s="213" t="s">
        <v>32</v>
      </c>
      <c r="F606" s="214" t="s">
        <v>1160</v>
      </c>
      <c r="G606" s="212"/>
      <c r="H606" s="215">
        <v>7.6</v>
      </c>
      <c r="I606" s="216"/>
      <c r="J606" s="212"/>
      <c r="K606" s="212"/>
      <c r="L606" s="217"/>
      <c r="M606" s="218"/>
      <c r="N606" s="219"/>
      <c r="O606" s="219"/>
      <c r="P606" s="219"/>
      <c r="Q606" s="219"/>
      <c r="R606" s="219"/>
      <c r="S606" s="219"/>
      <c r="T606" s="220"/>
      <c r="AT606" s="221" t="s">
        <v>185</v>
      </c>
      <c r="AU606" s="221" t="s">
        <v>88</v>
      </c>
      <c r="AV606" s="11" t="s">
        <v>88</v>
      </c>
      <c r="AW606" s="11" t="s">
        <v>41</v>
      </c>
      <c r="AX606" s="11" t="s">
        <v>77</v>
      </c>
      <c r="AY606" s="221" t="s">
        <v>161</v>
      </c>
    </row>
    <row r="607" spans="2:65" s="11" customFormat="1" ht="12">
      <c r="B607" s="211"/>
      <c r="C607" s="212"/>
      <c r="D607" s="175" t="s">
        <v>185</v>
      </c>
      <c r="E607" s="213" t="s">
        <v>32</v>
      </c>
      <c r="F607" s="214" t="s">
        <v>1161</v>
      </c>
      <c r="G607" s="212"/>
      <c r="H607" s="215">
        <v>4</v>
      </c>
      <c r="I607" s="216"/>
      <c r="J607" s="212"/>
      <c r="K607" s="212"/>
      <c r="L607" s="217"/>
      <c r="M607" s="218"/>
      <c r="N607" s="219"/>
      <c r="O607" s="219"/>
      <c r="P607" s="219"/>
      <c r="Q607" s="219"/>
      <c r="R607" s="219"/>
      <c r="S607" s="219"/>
      <c r="T607" s="220"/>
      <c r="AT607" s="221" t="s">
        <v>185</v>
      </c>
      <c r="AU607" s="221" t="s">
        <v>88</v>
      </c>
      <c r="AV607" s="11" t="s">
        <v>88</v>
      </c>
      <c r="AW607" s="11" t="s">
        <v>41</v>
      </c>
      <c r="AX607" s="11" t="s">
        <v>77</v>
      </c>
      <c r="AY607" s="221" t="s">
        <v>161</v>
      </c>
    </row>
    <row r="608" spans="2:65" s="11" customFormat="1" ht="12">
      <c r="B608" s="211"/>
      <c r="C608" s="212"/>
      <c r="D608" s="175" t="s">
        <v>185</v>
      </c>
      <c r="E608" s="213" t="s">
        <v>32</v>
      </c>
      <c r="F608" s="214" t="s">
        <v>1162</v>
      </c>
      <c r="G608" s="212"/>
      <c r="H608" s="215">
        <v>3.2</v>
      </c>
      <c r="I608" s="216"/>
      <c r="J608" s="212"/>
      <c r="K608" s="212"/>
      <c r="L608" s="217"/>
      <c r="M608" s="218"/>
      <c r="N608" s="219"/>
      <c r="O608" s="219"/>
      <c r="P608" s="219"/>
      <c r="Q608" s="219"/>
      <c r="R608" s="219"/>
      <c r="S608" s="219"/>
      <c r="T608" s="220"/>
      <c r="AT608" s="221" t="s">
        <v>185</v>
      </c>
      <c r="AU608" s="221" t="s">
        <v>88</v>
      </c>
      <c r="AV608" s="11" t="s">
        <v>88</v>
      </c>
      <c r="AW608" s="11" t="s">
        <v>41</v>
      </c>
      <c r="AX608" s="11" t="s">
        <v>77</v>
      </c>
      <c r="AY608" s="221" t="s">
        <v>161</v>
      </c>
    </row>
    <row r="609" spans="2:65" s="11" customFormat="1" ht="12">
      <c r="B609" s="211"/>
      <c r="C609" s="212"/>
      <c r="D609" s="175" t="s">
        <v>185</v>
      </c>
      <c r="E609" s="213" t="s">
        <v>32</v>
      </c>
      <c r="F609" s="214" t="s">
        <v>1163</v>
      </c>
      <c r="G609" s="212"/>
      <c r="H609" s="215">
        <v>2.6</v>
      </c>
      <c r="I609" s="216"/>
      <c r="J609" s="212"/>
      <c r="K609" s="212"/>
      <c r="L609" s="217"/>
      <c r="M609" s="218"/>
      <c r="N609" s="219"/>
      <c r="O609" s="219"/>
      <c r="P609" s="219"/>
      <c r="Q609" s="219"/>
      <c r="R609" s="219"/>
      <c r="S609" s="219"/>
      <c r="T609" s="220"/>
      <c r="AT609" s="221" t="s">
        <v>185</v>
      </c>
      <c r="AU609" s="221" t="s">
        <v>88</v>
      </c>
      <c r="AV609" s="11" t="s">
        <v>88</v>
      </c>
      <c r="AW609" s="11" t="s">
        <v>41</v>
      </c>
      <c r="AX609" s="11" t="s">
        <v>77</v>
      </c>
      <c r="AY609" s="221" t="s">
        <v>161</v>
      </c>
    </row>
    <row r="610" spans="2:65" s="11" customFormat="1" ht="12">
      <c r="B610" s="211"/>
      <c r="C610" s="212"/>
      <c r="D610" s="175" t="s">
        <v>185</v>
      </c>
      <c r="E610" s="213" t="s">
        <v>32</v>
      </c>
      <c r="F610" s="214" t="s">
        <v>1164</v>
      </c>
      <c r="G610" s="212"/>
      <c r="H610" s="215">
        <v>6.6</v>
      </c>
      <c r="I610" s="216"/>
      <c r="J610" s="212"/>
      <c r="K610" s="212"/>
      <c r="L610" s="217"/>
      <c r="M610" s="218"/>
      <c r="N610" s="219"/>
      <c r="O610" s="219"/>
      <c r="P610" s="219"/>
      <c r="Q610" s="219"/>
      <c r="R610" s="219"/>
      <c r="S610" s="219"/>
      <c r="T610" s="220"/>
      <c r="AT610" s="221" t="s">
        <v>185</v>
      </c>
      <c r="AU610" s="221" t="s">
        <v>88</v>
      </c>
      <c r="AV610" s="11" t="s">
        <v>88</v>
      </c>
      <c r="AW610" s="11" t="s">
        <v>41</v>
      </c>
      <c r="AX610" s="11" t="s">
        <v>77</v>
      </c>
      <c r="AY610" s="221" t="s">
        <v>161</v>
      </c>
    </row>
    <row r="611" spans="2:65" s="12" customFormat="1" ht="12">
      <c r="B611" s="222"/>
      <c r="C611" s="223"/>
      <c r="D611" s="175" t="s">
        <v>185</v>
      </c>
      <c r="E611" s="224" t="s">
        <v>32</v>
      </c>
      <c r="F611" s="225" t="s">
        <v>192</v>
      </c>
      <c r="G611" s="223"/>
      <c r="H611" s="226">
        <v>24</v>
      </c>
      <c r="I611" s="227"/>
      <c r="J611" s="223"/>
      <c r="K611" s="223"/>
      <c r="L611" s="228"/>
      <c r="M611" s="229"/>
      <c r="N611" s="230"/>
      <c r="O611" s="230"/>
      <c r="P611" s="230"/>
      <c r="Q611" s="230"/>
      <c r="R611" s="230"/>
      <c r="S611" s="230"/>
      <c r="T611" s="231"/>
      <c r="AT611" s="232" t="s">
        <v>185</v>
      </c>
      <c r="AU611" s="232" t="s">
        <v>88</v>
      </c>
      <c r="AV611" s="12" t="s">
        <v>160</v>
      </c>
      <c r="AW611" s="12" t="s">
        <v>41</v>
      </c>
      <c r="AX611" s="12" t="s">
        <v>85</v>
      </c>
      <c r="AY611" s="232" t="s">
        <v>161</v>
      </c>
    </row>
    <row r="612" spans="2:65" s="1" customFormat="1" ht="25.5" customHeight="1">
      <c r="B612" s="42"/>
      <c r="C612" s="163" t="s">
        <v>1165</v>
      </c>
      <c r="D612" s="163" t="s">
        <v>156</v>
      </c>
      <c r="E612" s="164" t="s">
        <v>1166</v>
      </c>
      <c r="F612" s="165" t="s">
        <v>1167</v>
      </c>
      <c r="G612" s="166" t="s">
        <v>177</v>
      </c>
      <c r="H612" s="167">
        <v>24</v>
      </c>
      <c r="I612" s="168"/>
      <c r="J612" s="169">
        <f>ROUND(I612*H612,2)</f>
        <v>0</v>
      </c>
      <c r="K612" s="165" t="s">
        <v>32</v>
      </c>
      <c r="L612" s="62"/>
      <c r="M612" s="170" t="s">
        <v>32</v>
      </c>
      <c r="N612" s="171" t="s">
        <v>48</v>
      </c>
      <c r="O612" s="43"/>
      <c r="P612" s="172">
        <f>O612*H612</f>
        <v>0</v>
      </c>
      <c r="Q612" s="172">
        <v>1.0000000000000001E-5</v>
      </c>
      <c r="R612" s="172">
        <f>Q612*H612</f>
        <v>2.4000000000000003E-4</v>
      </c>
      <c r="S612" s="172">
        <v>0</v>
      </c>
      <c r="T612" s="173">
        <f>S612*H612</f>
        <v>0</v>
      </c>
      <c r="AR612" s="24" t="s">
        <v>160</v>
      </c>
      <c r="AT612" s="24" t="s">
        <v>156</v>
      </c>
      <c r="AU612" s="24" t="s">
        <v>88</v>
      </c>
      <c r="AY612" s="24" t="s">
        <v>161</v>
      </c>
      <c r="BE612" s="174">
        <f>IF(N612="základní",J612,0)</f>
        <v>0</v>
      </c>
      <c r="BF612" s="174">
        <f>IF(N612="snížená",J612,0)</f>
        <v>0</v>
      </c>
      <c r="BG612" s="174">
        <f>IF(N612="zákl. přenesená",J612,0)</f>
        <v>0</v>
      </c>
      <c r="BH612" s="174">
        <f>IF(N612="sníž. přenesená",J612,0)</f>
        <v>0</v>
      </c>
      <c r="BI612" s="174">
        <f>IF(N612="nulová",J612,0)</f>
        <v>0</v>
      </c>
      <c r="BJ612" s="24" t="s">
        <v>85</v>
      </c>
      <c r="BK612" s="174">
        <f>ROUND(I612*H612,2)</f>
        <v>0</v>
      </c>
      <c r="BL612" s="24" t="s">
        <v>160</v>
      </c>
      <c r="BM612" s="24" t="s">
        <v>1168</v>
      </c>
    </row>
    <row r="613" spans="2:65" s="1" customFormat="1" ht="24">
      <c r="B613" s="42"/>
      <c r="C613" s="64"/>
      <c r="D613" s="175" t="s">
        <v>163</v>
      </c>
      <c r="E613" s="64"/>
      <c r="F613" s="176" t="s">
        <v>1169</v>
      </c>
      <c r="G613" s="64"/>
      <c r="H613" s="64"/>
      <c r="I613" s="150"/>
      <c r="J613" s="64"/>
      <c r="K613" s="64"/>
      <c r="L613" s="62"/>
      <c r="M613" s="210"/>
      <c r="N613" s="43"/>
      <c r="O613" s="43"/>
      <c r="P613" s="43"/>
      <c r="Q613" s="43"/>
      <c r="R613" s="43"/>
      <c r="S613" s="43"/>
      <c r="T613" s="79"/>
      <c r="AT613" s="24" t="s">
        <v>163</v>
      </c>
      <c r="AU613" s="24" t="s">
        <v>88</v>
      </c>
    </row>
    <row r="614" spans="2:65" s="11" customFormat="1" ht="12">
      <c r="B614" s="211"/>
      <c r="C614" s="212"/>
      <c r="D614" s="175" t="s">
        <v>185</v>
      </c>
      <c r="E614" s="213" t="s">
        <v>32</v>
      </c>
      <c r="F614" s="214" t="s">
        <v>1170</v>
      </c>
      <c r="G614" s="212"/>
      <c r="H614" s="215">
        <v>24</v>
      </c>
      <c r="I614" s="216"/>
      <c r="J614" s="212"/>
      <c r="K614" s="212"/>
      <c r="L614" s="217"/>
      <c r="M614" s="218"/>
      <c r="N614" s="219"/>
      <c r="O614" s="219"/>
      <c r="P614" s="219"/>
      <c r="Q614" s="219"/>
      <c r="R614" s="219"/>
      <c r="S614" s="219"/>
      <c r="T614" s="220"/>
      <c r="AT614" s="221" t="s">
        <v>185</v>
      </c>
      <c r="AU614" s="221" t="s">
        <v>88</v>
      </c>
      <c r="AV614" s="11" t="s">
        <v>88</v>
      </c>
      <c r="AW614" s="11" t="s">
        <v>41</v>
      </c>
      <c r="AX614" s="11" t="s">
        <v>85</v>
      </c>
      <c r="AY614" s="221" t="s">
        <v>161</v>
      </c>
    </row>
    <row r="615" spans="2:65" s="1" customFormat="1" ht="25.5" customHeight="1">
      <c r="B615" s="42"/>
      <c r="C615" s="163" t="s">
        <v>1171</v>
      </c>
      <c r="D615" s="163" t="s">
        <v>156</v>
      </c>
      <c r="E615" s="164" t="s">
        <v>1172</v>
      </c>
      <c r="F615" s="165" t="s">
        <v>1173</v>
      </c>
      <c r="G615" s="166" t="s">
        <v>177</v>
      </c>
      <c r="H615" s="167">
        <v>34.299999999999997</v>
      </c>
      <c r="I615" s="168"/>
      <c r="J615" s="169">
        <f>ROUND(I615*H615,2)</f>
        <v>0</v>
      </c>
      <c r="K615" s="165" t="s">
        <v>178</v>
      </c>
      <c r="L615" s="62"/>
      <c r="M615" s="170" t="s">
        <v>32</v>
      </c>
      <c r="N615" s="171" t="s">
        <v>48</v>
      </c>
      <c r="O615" s="43"/>
      <c r="P615" s="172">
        <f>O615*H615</f>
        <v>0</v>
      </c>
      <c r="Q615" s="172">
        <v>9.0000000000000006E-5</v>
      </c>
      <c r="R615" s="172">
        <f>Q615*H615</f>
        <v>3.0869999999999999E-3</v>
      </c>
      <c r="S615" s="172">
        <v>0</v>
      </c>
      <c r="T615" s="173">
        <f>S615*H615</f>
        <v>0</v>
      </c>
      <c r="AR615" s="24" t="s">
        <v>160</v>
      </c>
      <c r="AT615" s="24" t="s">
        <v>156</v>
      </c>
      <c r="AU615" s="24" t="s">
        <v>88</v>
      </c>
      <c r="AY615" s="24" t="s">
        <v>161</v>
      </c>
      <c r="BE615" s="174">
        <f>IF(N615="základní",J615,0)</f>
        <v>0</v>
      </c>
      <c r="BF615" s="174">
        <f>IF(N615="snížená",J615,0)</f>
        <v>0</v>
      </c>
      <c r="BG615" s="174">
        <f>IF(N615="zákl. přenesená",J615,0)</f>
        <v>0</v>
      </c>
      <c r="BH615" s="174">
        <f>IF(N615="sníž. přenesená",J615,0)</f>
        <v>0</v>
      </c>
      <c r="BI615" s="174">
        <f>IF(N615="nulová",J615,0)</f>
        <v>0</v>
      </c>
      <c r="BJ615" s="24" t="s">
        <v>85</v>
      </c>
      <c r="BK615" s="174">
        <f>ROUND(I615*H615,2)</f>
        <v>0</v>
      </c>
      <c r="BL615" s="24" t="s">
        <v>160</v>
      </c>
      <c r="BM615" s="24" t="s">
        <v>1174</v>
      </c>
    </row>
    <row r="616" spans="2:65" s="1" customFormat="1" ht="25.5" customHeight="1">
      <c r="B616" s="42"/>
      <c r="C616" s="163" t="s">
        <v>1175</v>
      </c>
      <c r="D616" s="163" t="s">
        <v>156</v>
      </c>
      <c r="E616" s="164" t="s">
        <v>1176</v>
      </c>
      <c r="F616" s="165" t="s">
        <v>1177</v>
      </c>
      <c r="G616" s="166" t="s">
        <v>177</v>
      </c>
      <c r="H616" s="167">
        <v>24</v>
      </c>
      <c r="I616" s="168"/>
      <c r="J616" s="169">
        <f>ROUND(I616*H616,2)</f>
        <v>0</v>
      </c>
      <c r="K616" s="165" t="s">
        <v>178</v>
      </c>
      <c r="L616" s="62"/>
      <c r="M616" s="170" t="s">
        <v>32</v>
      </c>
      <c r="N616" s="171" t="s">
        <v>48</v>
      </c>
      <c r="O616" s="43"/>
      <c r="P616" s="172">
        <f>O616*H616</f>
        <v>0</v>
      </c>
      <c r="Q616" s="172">
        <v>3.4000000000000002E-4</v>
      </c>
      <c r="R616" s="172">
        <f>Q616*H616</f>
        <v>8.1600000000000006E-3</v>
      </c>
      <c r="S616" s="172">
        <v>0</v>
      </c>
      <c r="T616" s="173">
        <f>S616*H616</f>
        <v>0</v>
      </c>
      <c r="AR616" s="24" t="s">
        <v>160</v>
      </c>
      <c r="AT616" s="24" t="s">
        <v>156</v>
      </c>
      <c r="AU616" s="24" t="s">
        <v>88</v>
      </c>
      <c r="AY616" s="24" t="s">
        <v>161</v>
      </c>
      <c r="BE616" s="174">
        <f>IF(N616="základní",J616,0)</f>
        <v>0</v>
      </c>
      <c r="BF616" s="174">
        <f>IF(N616="snížená",J616,0)</f>
        <v>0</v>
      </c>
      <c r="BG616" s="174">
        <f>IF(N616="zákl. přenesená",J616,0)</f>
        <v>0</v>
      </c>
      <c r="BH616" s="174">
        <f>IF(N616="sníž. přenesená",J616,0)</f>
        <v>0</v>
      </c>
      <c r="BI616" s="174">
        <f>IF(N616="nulová",J616,0)</f>
        <v>0</v>
      </c>
      <c r="BJ616" s="24" t="s">
        <v>85</v>
      </c>
      <c r="BK616" s="174">
        <f>ROUND(I616*H616,2)</f>
        <v>0</v>
      </c>
      <c r="BL616" s="24" t="s">
        <v>160</v>
      </c>
      <c r="BM616" s="24" t="s">
        <v>1178</v>
      </c>
    </row>
    <row r="617" spans="2:65" s="1" customFormat="1" ht="24">
      <c r="B617" s="42"/>
      <c r="C617" s="64"/>
      <c r="D617" s="175" t="s">
        <v>163</v>
      </c>
      <c r="E617" s="64"/>
      <c r="F617" s="176" t="s">
        <v>1179</v>
      </c>
      <c r="G617" s="64"/>
      <c r="H617" s="64"/>
      <c r="I617" s="150"/>
      <c r="J617" s="64"/>
      <c r="K617" s="64"/>
      <c r="L617" s="62"/>
      <c r="M617" s="210"/>
      <c r="N617" s="43"/>
      <c r="O617" s="43"/>
      <c r="P617" s="43"/>
      <c r="Q617" s="43"/>
      <c r="R617" s="43"/>
      <c r="S617" s="43"/>
      <c r="T617" s="79"/>
      <c r="AT617" s="24" t="s">
        <v>163</v>
      </c>
      <c r="AU617" s="24" t="s">
        <v>88</v>
      </c>
    </row>
    <row r="618" spans="2:65" s="1" customFormat="1" ht="25.5" customHeight="1">
      <c r="B618" s="42"/>
      <c r="C618" s="163" t="s">
        <v>1180</v>
      </c>
      <c r="D618" s="163" t="s">
        <v>156</v>
      </c>
      <c r="E618" s="164" t="s">
        <v>1181</v>
      </c>
      <c r="F618" s="165" t="s">
        <v>1182</v>
      </c>
      <c r="G618" s="166" t="s">
        <v>177</v>
      </c>
      <c r="H618" s="167">
        <v>24</v>
      </c>
      <c r="I618" s="168"/>
      <c r="J618" s="169">
        <f>ROUND(I618*H618,2)</f>
        <v>0</v>
      </c>
      <c r="K618" s="165" t="s">
        <v>32</v>
      </c>
      <c r="L618" s="62"/>
      <c r="M618" s="170" t="s">
        <v>32</v>
      </c>
      <c r="N618" s="171" t="s">
        <v>48</v>
      </c>
      <c r="O618" s="43"/>
      <c r="P618" s="172">
        <f>O618*H618</f>
        <v>0</v>
      </c>
      <c r="Q618" s="172">
        <v>3.4000000000000002E-4</v>
      </c>
      <c r="R618" s="172">
        <f>Q618*H618</f>
        <v>8.1600000000000006E-3</v>
      </c>
      <c r="S618" s="172">
        <v>0</v>
      </c>
      <c r="T618" s="173">
        <f>S618*H618</f>
        <v>0</v>
      </c>
      <c r="AR618" s="24" t="s">
        <v>160</v>
      </c>
      <c r="AT618" s="24" t="s">
        <v>156</v>
      </c>
      <c r="AU618" s="24" t="s">
        <v>88</v>
      </c>
      <c r="AY618" s="24" t="s">
        <v>161</v>
      </c>
      <c r="BE618" s="174">
        <f>IF(N618="základní",J618,0)</f>
        <v>0</v>
      </c>
      <c r="BF618" s="174">
        <f>IF(N618="snížená",J618,0)</f>
        <v>0</v>
      </c>
      <c r="BG618" s="174">
        <f>IF(N618="zákl. přenesená",J618,0)</f>
        <v>0</v>
      </c>
      <c r="BH618" s="174">
        <f>IF(N618="sníž. přenesená",J618,0)</f>
        <v>0</v>
      </c>
      <c r="BI618" s="174">
        <f>IF(N618="nulová",J618,0)</f>
        <v>0</v>
      </c>
      <c r="BJ618" s="24" t="s">
        <v>85</v>
      </c>
      <c r="BK618" s="174">
        <f>ROUND(I618*H618,2)</f>
        <v>0</v>
      </c>
      <c r="BL618" s="24" t="s">
        <v>160</v>
      </c>
      <c r="BM618" s="24" t="s">
        <v>1183</v>
      </c>
    </row>
    <row r="619" spans="2:65" s="1" customFormat="1" ht="24">
      <c r="B619" s="42"/>
      <c r="C619" s="64"/>
      <c r="D619" s="175" t="s">
        <v>163</v>
      </c>
      <c r="E619" s="64"/>
      <c r="F619" s="176" t="s">
        <v>1184</v>
      </c>
      <c r="G619" s="64"/>
      <c r="H619" s="64"/>
      <c r="I619" s="150"/>
      <c r="J619" s="64"/>
      <c r="K619" s="64"/>
      <c r="L619" s="62"/>
      <c r="M619" s="210"/>
      <c r="N619" s="43"/>
      <c r="O619" s="43"/>
      <c r="P619" s="43"/>
      <c r="Q619" s="43"/>
      <c r="R619" s="43"/>
      <c r="S619" s="43"/>
      <c r="T619" s="79"/>
      <c r="AT619" s="24" t="s">
        <v>163</v>
      </c>
      <c r="AU619" s="24" t="s">
        <v>88</v>
      </c>
    </row>
    <row r="620" spans="2:65" s="1" customFormat="1" ht="25.5" customHeight="1">
      <c r="B620" s="42"/>
      <c r="C620" s="163" t="s">
        <v>1185</v>
      </c>
      <c r="D620" s="163" t="s">
        <v>156</v>
      </c>
      <c r="E620" s="164" t="s">
        <v>1186</v>
      </c>
      <c r="F620" s="165" t="s">
        <v>1187</v>
      </c>
      <c r="G620" s="166" t="s">
        <v>177</v>
      </c>
      <c r="H620" s="167">
        <v>7.4</v>
      </c>
      <c r="I620" s="168"/>
      <c r="J620" s="169">
        <f>ROUND(I620*H620,2)</f>
        <v>0</v>
      </c>
      <c r="K620" s="165" t="s">
        <v>178</v>
      </c>
      <c r="L620" s="62"/>
      <c r="M620" s="170" t="s">
        <v>32</v>
      </c>
      <c r="N620" s="171" t="s">
        <v>48</v>
      </c>
      <c r="O620" s="43"/>
      <c r="P620" s="172">
        <f>O620*H620</f>
        <v>0</v>
      </c>
      <c r="Q620" s="172">
        <v>5.7499999999999999E-3</v>
      </c>
      <c r="R620" s="172">
        <f>Q620*H620</f>
        <v>4.2550000000000004E-2</v>
      </c>
      <c r="S620" s="172">
        <v>0</v>
      </c>
      <c r="T620" s="173">
        <f>S620*H620</f>
        <v>0</v>
      </c>
      <c r="AR620" s="24" t="s">
        <v>160</v>
      </c>
      <c r="AT620" s="24" t="s">
        <v>156</v>
      </c>
      <c r="AU620" s="24" t="s">
        <v>88</v>
      </c>
      <c r="AY620" s="24" t="s">
        <v>161</v>
      </c>
      <c r="BE620" s="174">
        <f>IF(N620="základní",J620,0)</f>
        <v>0</v>
      </c>
      <c r="BF620" s="174">
        <f>IF(N620="snížená",J620,0)</f>
        <v>0</v>
      </c>
      <c r="BG620" s="174">
        <f>IF(N620="zákl. přenesená",J620,0)</f>
        <v>0</v>
      </c>
      <c r="BH620" s="174">
        <f>IF(N620="sníž. přenesená",J620,0)</f>
        <v>0</v>
      </c>
      <c r="BI620" s="174">
        <f>IF(N620="nulová",J620,0)</f>
        <v>0</v>
      </c>
      <c r="BJ620" s="24" t="s">
        <v>85</v>
      </c>
      <c r="BK620" s="174">
        <f>ROUND(I620*H620,2)</f>
        <v>0</v>
      </c>
      <c r="BL620" s="24" t="s">
        <v>160</v>
      </c>
      <c r="BM620" s="24" t="s">
        <v>1188</v>
      </c>
    </row>
    <row r="621" spans="2:65" s="11" customFormat="1" ht="12">
      <c r="B621" s="211"/>
      <c r="C621" s="212"/>
      <c r="D621" s="175" t="s">
        <v>185</v>
      </c>
      <c r="E621" s="213" t="s">
        <v>32</v>
      </c>
      <c r="F621" s="214" t="s">
        <v>1189</v>
      </c>
      <c r="G621" s="212"/>
      <c r="H621" s="215">
        <v>3.6</v>
      </c>
      <c r="I621" s="216"/>
      <c r="J621" s="212"/>
      <c r="K621" s="212"/>
      <c r="L621" s="217"/>
      <c r="M621" s="218"/>
      <c r="N621" s="219"/>
      <c r="O621" s="219"/>
      <c r="P621" s="219"/>
      <c r="Q621" s="219"/>
      <c r="R621" s="219"/>
      <c r="S621" s="219"/>
      <c r="T621" s="220"/>
      <c r="AT621" s="221" t="s">
        <v>185</v>
      </c>
      <c r="AU621" s="221" t="s">
        <v>88</v>
      </c>
      <c r="AV621" s="11" t="s">
        <v>88</v>
      </c>
      <c r="AW621" s="11" t="s">
        <v>41</v>
      </c>
      <c r="AX621" s="11" t="s">
        <v>77</v>
      </c>
      <c r="AY621" s="221" t="s">
        <v>161</v>
      </c>
    </row>
    <row r="622" spans="2:65" s="11" customFormat="1" ht="12">
      <c r="B622" s="211"/>
      <c r="C622" s="212"/>
      <c r="D622" s="175" t="s">
        <v>185</v>
      </c>
      <c r="E622" s="213" t="s">
        <v>32</v>
      </c>
      <c r="F622" s="214" t="s">
        <v>1190</v>
      </c>
      <c r="G622" s="212"/>
      <c r="H622" s="215">
        <v>3.8</v>
      </c>
      <c r="I622" s="216"/>
      <c r="J622" s="212"/>
      <c r="K622" s="212"/>
      <c r="L622" s="217"/>
      <c r="M622" s="218"/>
      <c r="N622" s="219"/>
      <c r="O622" s="219"/>
      <c r="P622" s="219"/>
      <c r="Q622" s="219"/>
      <c r="R622" s="219"/>
      <c r="S622" s="219"/>
      <c r="T622" s="220"/>
      <c r="AT622" s="221" t="s">
        <v>185</v>
      </c>
      <c r="AU622" s="221" t="s">
        <v>88</v>
      </c>
      <c r="AV622" s="11" t="s">
        <v>88</v>
      </c>
      <c r="AW622" s="11" t="s">
        <v>41</v>
      </c>
      <c r="AX622" s="11" t="s">
        <v>77</v>
      </c>
      <c r="AY622" s="221" t="s">
        <v>161</v>
      </c>
    </row>
    <row r="623" spans="2:65" s="12" customFormat="1" ht="12">
      <c r="B623" s="222"/>
      <c r="C623" s="223"/>
      <c r="D623" s="175" t="s">
        <v>185</v>
      </c>
      <c r="E623" s="224" t="s">
        <v>32</v>
      </c>
      <c r="F623" s="225" t="s">
        <v>192</v>
      </c>
      <c r="G623" s="223"/>
      <c r="H623" s="226">
        <v>7.4</v>
      </c>
      <c r="I623" s="227"/>
      <c r="J623" s="223"/>
      <c r="K623" s="223"/>
      <c r="L623" s="228"/>
      <c r="M623" s="229"/>
      <c r="N623" s="230"/>
      <c r="O623" s="230"/>
      <c r="P623" s="230"/>
      <c r="Q623" s="230"/>
      <c r="R623" s="230"/>
      <c r="S623" s="230"/>
      <c r="T623" s="231"/>
      <c r="AT623" s="232" t="s">
        <v>185</v>
      </c>
      <c r="AU623" s="232" t="s">
        <v>88</v>
      </c>
      <c r="AV623" s="12" t="s">
        <v>160</v>
      </c>
      <c r="AW623" s="12" t="s">
        <v>41</v>
      </c>
      <c r="AX623" s="12" t="s">
        <v>85</v>
      </c>
      <c r="AY623" s="232" t="s">
        <v>161</v>
      </c>
    </row>
    <row r="624" spans="2:65" s="1" customFormat="1" ht="25.5" customHeight="1">
      <c r="B624" s="42"/>
      <c r="C624" s="163" t="s">
        <v>1191</v>
      </c>
      <c r="D624" s="163" t="s">
        <v>156</v>
      </c>
      <c r="E624" s="164" t="s">
        <v>1192</v>
      </c>
      <c r="F624" s="165" t="s">
        <v>1193</v>
      </c>
      <c r="G624" s="166" t="s">
        <v>177</v>
      </c>
      <c r="H624" s="167">
        <v>99.6</v>
      </c>
      <c r="I624" s="168"/>
      <c r="J624" s="169">
        <f>ROUND(I624*H624,2)</f>
        <v>0</v>
      </c>
      <c r="K624" s="165" t="s">
        <v>178</v>
      </c>
      <c r="L624" s="62"/>
      <c r="M624" s="170" t="s">
        <v>32</v>
      </c>
      <c r="N624" s="171" t="s">
        <v>48</v>
      </c>
      <c r="O624" s="43"/>
      <c r="P624" s="172">
        <f>O624*H624</f>
        <v>0</v>
      </c>
      <c r="Q624" s="172">
        <v>2.8700000000000002E-3</v>
      </c>
      <c r="R624" s="172">
        <f>Q624*H624</f>
        <v>0.28585199999999999</v>
      </c>
      <c r="S624" s="172">
        <v>0</v>
      </c>
      <c r="T624" s="173">
        <f>S624*H624</f>
        <v>0</v>
      </c>
      <c r="AR624" s="24" t="s">
        <v>160</v>
      </c>
      <c r="AT624" s="24" t="s">
        <v>156</v>
      </c>
      <c r="AU624" s="24" t="s">
        <v>88</v>
      </c>
      <c r="AY624" s="24" t="s">
        <v>161</v>
      </c>
      <c r="BE624" s="174">
        <f>IF(N624="základní",J624,0)</f>
        <v>0</v>
      </c>
      <c r="BF624" s="174">
        <f>IF(N624="snížená",J624,0)</f>
        <v>0</v>
      </c>
      <c r="BG624" s="174">
        <f>IF(N624="zákl. přenesená",J624,0)</f>
        <v>0</v>
      </c>
      <c r="BH624" s="174">
        <f>IF(N624="sníž. přenesená",J624,0)</f>
        <v>0</v>
      </c>
      <c r="BI624" s="174">
        <f>IF(N624="nulová",J624,0)</f>
        <v>0</v>
      </c>
      <c r="BJ624" s="24" t="s">
        <v>85</v>
      </c>
      <c r="BK624" s="174">
        <f>ROUND(I624*H624,2)</f>
        <v>0</v>
      </c>
      <c r="BL624" s="24" t="s">
        <v>160</v>
      </c>
      <c r="BM624" s="24" t="s">
        <v>1194</v>
      </c>
    </row>
    <row r="625" spans="2:65" s="1" customFormat="1" ht="24">
      <c r="B625" s="42"/>
      <c r="C625" s="64"/>
      <c r="D625" s="175" t="s">
        <v>163</v>
      </c>
      <c r="E625" s="64"/>
      <c r="F625" s="176" t="s">
        <v>1195</v>
      </c>
      <c r="G625" s="64"/>
      <c r="H625" s="64"/>
      <c r="I625" s="150"/>
      <c r="J625" s="64"/>
      <c r="K625" s="64"/>
      <c r="L625" s="62"/>
      <c r="M625" s="210"/>
      <c r="N625" s="43"/>
      <c r="O625" s="43"/>
      <c r="P625" s="43"/>
      <c r="Q625" s="43"/>
      <c r="R625" s="43"/>
      <c r="S625" s="43"/>
      <c r="T625" s="79"/>
      <c r="AT625" s="24" t="s">
        <v>163</v>
      </c>
      <c r="AU625" s="24" t="s">
        <v>88</v>
      </c>
    </row>
    <row r="626" spans="2:65" s="11" customFormat="1" ht="12">
      <c r="B626" s="211"/>
      <c r="C626" s="212"/>
      <c r="D626" s="175" t="s">
        <v>185</v>
      </c>
      <c r="E626" s="213" t="s">
        <v>32</v>
      </c>
      <c r="F626" s="214" t="s">
        <v>1196</v>
      </c>
      <c r="G626" s="212"/>
      <c r="H626" s="215">
        <v>34.799999999999997</v>
      </c>
      <c r="I626" s="216"/>
      <c r="J626" s="212"/>
      <c r="K626" s="212"/>
      <c r="L626" s="217"/>
      <c r="M626" s="218"/>
      <c r="N626" s="219"/>
      <c r="O626" s="219"/>
      <c r="P626" s="219"/>
      <c r="Q626" s="219"/>
      <c r="R626" s="219"/>
      <c r="S626" s="219"/>
      <c r="T626" s="220"/>
      <c r="AT626" s="221" t="s">
        <v>185</v>
      </c>
      <c r="AU626" s="221" t="s">
        <v>88</v>
      </c>
      <c r="AV626" s="11" t="s">
        <v>88</v>
      </c>
      <c r="AW626" s="11" t="s">
        <v>41</v>
      </c>
      <c r="AX626" s="11" t="s">
        <v>77</v>
      </c>
      <c r="AY626" s="221" t="s">
        <v>161</v>
      </c>
    </row>
    <row r="627" spans="2:65" s="11" customFormat="1" ht="12">
      <c r="B627" s="211"/>
      <c r="C627" s="212"/>
      <c r="D627" s="175" t="s">
        <v>185</v>
      </c>
      <c r="E627" s="213" t="s">
        <v>32</v>
      </c>
      <c r="F627" s="214" t="s">
        <v>1197</v>
      </c>
      <c r="G627" s="212"/>
      <c r="H627" s="215">
        <v>34.799999999999997</v>
      </c>
      <c r="I627" s="216"/>
      <c r="J627" s="212"/>
      <c r="K627" s="212"/>
      <c r="L627" s="217"/>
      <c r="M627" s="218"/>
      <c r="N627" s="219"/>
      <c r="O627" s="219"/>
      <c r="P627" s="219"/>
      <c r="Q627" s="219"/>
      <c r="R627" s="219"/>
      <c r="S627" s="219"/>
      <c r="T627" s="220"/>
      <c r="AT627" s="221" t="s">
        <v>185</v>
      </c>
      <c r="AU627" s="221" t="s">
        <v>88</v>
      </c>
      <c r="AV627" s="11" t="s">
        <v>88</v>
      </c>
      <c r="AW627" s="11" t="s">
        <v>41</v>
      </c>
      <c r="AX627" s="11" t="s">
        <v>77</v>
      </c>
      <c r="AY627" s="221" t="s">
        <v>161</v>
      </c>
    </row>
    <row r="628" spans="2:65" s="11" customFormat="1" ht="12">
      <c r="B628" s="211"/>
      <c r="C628" s="212"/>
      <c r="D628" s="175" t="s">
        <v>185</v>
      </c>
      <c r="E628" s="213" t="s">
        <v>32</v>
      </c>
      <c r="F628" s="214" t="s">
        <v>1198</v>
      </c>
      <c r="G628" s="212"/>
      <c r="H628" s="215">
        <v>30</v>
      </c>
      <c r="I628" s="216"/>
      <c r="J628" s="212"/>
      <c r="K628" s="212"/>
      <c r="L628" s="217"/>
      <c r="M628" s="218"/>
      <c r="N628" s="219"/>
      <c r="O628" s="219"/>
      <c r="P628" s="219"/>
      <c r="Q628" s="219"/>
      <c r="R628" s="219"/>
      <c r="S628" s="219"/>
      <c r="T628" s="220"/>
      <c r="AT628" s="221" t="s">
        <v>185</v>
      </c>
      <c r="AU628" s="221" t="s">
        <v>88</v>
      </c>
      <c r="AV628" s="11" t="s">
        <v>88</v>
      </c>
      <c r="AW628" s="11" t="s">
        <v>41</v>
      </c>
      <c r="AX628" s="11" t="s">
        <v>77</v>
      </c>
      <c r="AY628" s="221" t="s">
        <v>161</v>
      </c>
    </row>
    <row r="629" spans="2:65" s="12" customFormat="1" ht="12">
      <c r="B629" s="222"/>
      <c r="C629" s="223"/>
      <c r="D629" s="175" t="s">
        <v>185</v>
      </c>
      <c r="E629" s="224" t="s">
        <v>32</v>
      </c>
      <c r="F629" s="225" t="s">
        <v>192</v>
      </c>
      <c r="G629" s="223"/>
      <c r="H629" s="226">
        <v>99.6</v>
      </c>
      <c r="I629" s="227"/>
      <c r="J629" s="223"/>
      <c r="K629" s="223"/>
      <c r="L629" s="228"/>
      <c r="M629" s="229"/>
      <c r="N629" s="230"/>
      <c r="O629" s="230"/>
      <c r="P629" s="230"/>
      <c r="Q629" s="230"/>
      <c r="R629" s="230"/>
      <c r="S629" s="230"/>
      <c r="T629" s="231"/>
      <c r="AT629" s="232" t="s">
        <v>185</v>
      </c>
      <c r="AU629" s="232" t="s">
        <v>88</v>
      </c>
      <c r="AV629" s="12" t="s">
        <v>160</v>
      </c>
      <c r="AW629" s="12" t="s">
        <v>41</v>
      </c>
      <c r="AX629" s="12" t="s">
        <v>85</v>
      </c>
      <c r="AY629" s="232" t="s">
        <v>161</v>
      </c>
    </row>
    <row r="630" spans="2:65" s="1" customFormat="1" ht="25.5" customHeight="1">
      <c r="B630" s="42"/>
      <c r="C630" s="163" t="s">
        <v>1199</v>
      </c>
      <c r="D630" s="163" t="s">
        <v>156</v>
      </c>
      <c r="E630" s="164" t="s">
        <v>1200</v>
      </c>
      <c r="F630" s="165" t="s">
        <v>1201</v>
      </c>
      <c r="G630" s="166" t="s">
        <v>177</v>
      </c>
      <c r="H630" s="167">
        <v>5.26</v>
      </c>
      <c r="I630" s="168"/>
      <c r="J630" s="169">
        <f>ROUND(I630*H630,2)</f>
        <v>0</v>
      </c>
      <c r="K630" s="165" t="s">
        <v>178</v>
      </c>
      <c r="L630" s="62"/>
      <c r="M630" s="170" t="s">
        <v>32</v>
      </c>
      <c r="N630" s="171" t="s">
        <v>48</v>
      </c>
      <c r="O630" s="43"/>
      <c r="P630" s="172">
        <f>O630*H630</f>
        <v>0</v>
      </c>
      <c r="Q630" s="172">
        <v>0.16370999999999999</v>
      </c>
      <c r="R630" s="172">
        <f>Q630*H630</f>
        <v>0.86111459999999995</v>
      </c>
      <c r="S630" s="172">
        <v>0</v>
      </c>
      <c r="T630" s="173">
        <f>S630*H630</f>
        <v>0</v>
      </c>
      <c r="AR630" s="24" t="s">
        <v>160</v>
      </c>
      <c r="AT630" s="24" t="s">
        <v>156</v>
      </c>
      <c r="AU630" s="24" t="s">
        <v>88</v>
      </c>
      <c r="AY630" s="24" t="s">
        <v>161</v>
      </c>
      <c r="BE630" s="174">
        <f>IF(N630="základní",J630,0)</f>
        <v>0</v>
      </c>
      <c r="BF630" s="174">
        <f>IF(N630="snížená",J630,0)</f>
        <v>0</v>
      </c>
      <c r="BG630" s="174">
        <f>IF(N630="zákl. přenesená",J630,0)</f>
        <v>0</v>
      </c>
      <c r="BH630" s="174">
        <f>IF(N630="sníž. přenesená",J630,0)</f>
        <v>0</v>
      </c>
      <c r="BI630" s="174">
        <f>IF(N630="nulová",J630,0)</f>
        <v>0</v>
      </c>
      <c r="BJ630" s="24" t="s">
        <v>85</v>
      </c>
      <c r="BK630" s="174">
        <f>ROUND(I630*H630,2)</f>
        <v>0</v>
      </c>
      <c r="BL630" s="24" t="s">
        <v>160</v>
      </c>
      <c r="BM630" s="24" t="s">
        <v>1202</v>
      </c>
    </row>
    <row r="631" spans="2:65" s="13" customFormat="1" ht="12">
      <c r="B631" s="234"/>
      <c r="C631" s="235"/>
      <c r="D631" s="175" t="s">
        <v>185</v>
      </c>
      <c r="E631" s="236" t="s">
        <v>32</v>
      </c>
      <c r="F631" s="237" t="s">
        <v>414</v>
      </c>
      <c r="G631" s="235"/>
      <c r="H631" s="236" t="s">
        <v>32</v>
      </c>
      <c r="I631" s="238"/>
      <c r="J631" s="235"/>
      <c r="K631" s="235"/>
      <c r="L631" s="239"/>
      <c r="M631" s="240"/>
      <c r="N631" s="241"/>
      <c r="O631" s="241"/>
      <c r="P631" s="241"/>
      <c r="Q631" s="241"/>
      <c r="R631" s="241"/>
      <c r="S631" s="241"/>
      <c r="T631" s="242"/>
      <c r="AT631" s="243" t="s">
        <v>185</v>
      </c>
      <c r="AU631" s="243" t="s">
        <v>88</v>
      </c>
      <c r="AV631" s="13" t="s">
        <v>85</v>
      </c>
      <c r="AW631" s="13" t="s">
        <v>41</v>
      </c>
      <c r="AX631" s="13" t="s">
        <v>77</v>
      </c>
      <c r="AY631" s="243" t="s">
        <v>161</v>
      </c>
    </row>
    <row r="632" spans="2:65" s="11" customFormat="1" ht="12">
      <c r="B632" s="211"/>
      <c r="C632" s="212"/>
      <c r="D632" s="175" t="s">
        <v>185</v>
      </c>
      <c r="E632" s="213" t="s">
        <v>32</v>
      </c>
      <c r="F632" s="214" t="s">
        <v>1203</v>
      </c>
      <c r="G632" s="212"/>
      <c r="H632" s="215">
        <v>5.26</v>
      </c>
      <c r="I632" s="216"/>
      <c r="J632" s="212"/>
      <c r="K632" s="212"/>
      <c r="L632" s="217"/>
      <c r="M632" s="218"/>
      <c r="N632" s="219"/>
      <c r="O632" s="219"/>
      <c r="P632" s="219"/>
      <c r="Q632" s="219"/>
      <c r="R632" s="219"/>
      <c r="S632" s="219"/>
      <c r="T632" s="220"/>
      <c r="AT632" s="221" t="s">
        <v>185</v>
      </c>
      <c r="AU632" s="221" t="s">
        <v>88</v>
      </c>
      <c r="AV632" s="11" t="s">
        <v>88</v>
      </c>
      <c r="AW632" s="11" t="s">
        <v>41</v>
      </c>
      <c r="AX632" s="11" t="s">
        <v>85</v>
      </c>
      <c r="AY632" s="221" t="s">
        <v>161</v>
      </c>
    </row>
    <row r="633" spans="2:65" s="1" customFormat="1" ht="16.5" customHeight="1">
      <c r="B633" s="42"/>
      <c r="C633" s="244" t="s">
        <v>1204</v>
      </c>
      <c r="D633" s="244" t="s">
        <v>416</v>
      </c>
      <c r="E633" s="245" t="s">
        <v>1205</v>
      </c>
      <c r="F633" s="246" t="s">
        <v>1206</v>
      </c>
      <c r="G633" s="247" t="s">
        <v>182</v>
      </c>
      <c r="H633" s="248">
        <v>15</v>
      </c>
      <c r="I633" s="249"/>
      <c r="J633" s="250">
        <f>ROUND(I633*H633,2)</f>
        <v>0</v>
      </c>
      <c r="K633" s="246" t="s">
        <v>178</v>
      </c>
      <c r="L633" s="251"/>
      <c r="M633" s="252" t="s">
        <v>32</v>
      </c>
      <c r="N633" s="253" t="s">
        <v>48</v>
      </c>
      <c r="O633" s="43"/>
      <c r="P633" s="172">
        <f>O633*H633</f>
        <v>0</v>
      </c>
      <c r="Q633" s="172">
        <v>4.3999999999999997E-2</v>
      </c>
      <c r="R633" s="172">
        <f>Q633*H633</f>
        <v>0.65999999999999992</v>
      </c>
      <c r="S633" s="172">
        <v>0</v>
      </c>
      <c r="T633" s="173">
        <f>S633*H633</f>
        <v>0</v>
      </c>
      <c r="AR633" s="24" t="s">
        <v>223</v>
      </c>
      <c r="AT633" s="24" t="s">
        <v>416</v>
      </c>
      <c r="AU633" s="24" t="s">
        <v>88</v>
      </c>
      <c r="AY633" s="24" t="s">
        <v>161</v>
      </c>
      <c r="BE633" s="174">
        <f>IF(N633="základní",J633,0)</f>
        <v>0</v>
      </c>
      <c r="BF633" s="174">
        <f>IF(N633="snížená",J633,0)</f>
        <v>0</v>
      </c>
      <c r="BG633" s="174">
        <f>IF(N633="zákl. přenesená",J633,0)</f>
        <v>0</v>
      </c>
      <c r="BH633" s="174">
        <f>IF(N633="sníž. přenesená",J633,0)</f>
        <v>0</v>
      </c>
      <c r="BI633" s="174">
        <f>IF(N633="nulová",J633,0)</f>
        <v>0</v>
      </c>
      <c r="BJ633" s="24" t="s">
        <v>85</v>
      </c>
      <c r="BK633" s="174">
        <f>ROUND(I633*H633,2)</f>
        <v>0</v>
      </c>
      <c r="BL633" s="24" t="s">
        <v>160</v>
      </c>
      <c r="BM633" s="24" t="s">
        <v>1207</v>
      </c>
    </row>
    <row r="634" spans="2:65" s="11" customFormat="1" ht="12">
      <c r="B634" s="211"/>
      <c r="C634" s="212"/>
      <c r="D634" s="175" t="s">
        <v>185</v>
      </c>
      <c r="E634" s="213" t="s">
        <v>32</v>
      </c>
      <c r="F634" s="214" t="s">
        <v>1208</v>
      </c>
      <c r="G634" s="212"/>
      <c r="H634" s="215">
        <v>15</v>
      </c>
      <c r="I634" s="216"/>
      <c r="J634" s="212"/>
      <c r="K634" s="212"/>
      <c r="L634" s="217"/>
      <c r="M634" s="218"/>
      <c r="N634" s="219"/>
      <c r="O634" s="219"/>
      <c r="P634" s="219"/>
      <c r="Q634" s="219"/>
      <c r="R634" s="219"/>
      <c r="S634" s="219"/>
      <c r="T634" s="220"/>
      <c r="AT634" s="221" t="s">
        <v>185</v>
      </c>
      <c r="AU634" s="221" t="s">
        <v>88</v>
      </c>
      <c r="AV634" s="11" t="s">
        <v>88</v>
      </c>
      <c r="AW634" s="11" t="s">
        <v>41</v>
      </c>
      <c r="AX634" s="11" t="s">
        <v>85</v>
      </c>
      <c r="AY634" s="221" t="s">
        <v>161</v>
      </c>
    </row>
    <row r="635" spans="2:65" s="1" customFormat="1" ht="16.5" customHeight="1">
      <c r="B635" s="42"/>
      <c r="C635" s="163" t="s">
        <v>1209</v>
      </c>
      <c r="D635" s="163" t="s">
        <v>156</v>
      </c>
      <c r="E635" s="164" t="s">
        <v>1210</v>
      </c>
      <c r="F635" s="165" t="s">
        <v>1211</v>
      </c>
      <c r="G635" s="166" t="s">
        <v>182</v>
      </c>
      <c r="H635" s="167">
        <v>10</v>
      </c>
      <c r="I635" s="168"/>
      <c r="J635" s="169">
        <f>ROUND(I635*H635,2)</f>
        <v>0</v>
      </c>
      <c r="K635" s="165" t="s">
        <v>32</v>
      </c>
      <c r="L635" s="62"/>
      <c r="M635" s="170" t="s">
        <v>32</v>
      </c>
      <c r="N635" s="171" t="s">
        <v>48</v>
      </c>
      <c r="O635" s="43"/>
      <c r="P635" s="172">
        <f>O635*H635</f>
        <v>0</v>
      </c>
      <c r="Q635" s="172">
        <v>0</v>
      </c>
      <c r="R635" s="172">
        <f>Q635*H635</f>
        <v>0</v>
      </c>
      <c r="S635" s="172">
        <v>0</v>
      </c>
      <c r="T635" s="173">
        <f>S635*H635</f>
        <v>0</v>
      </c>
      <c r="AR635" s="24" t="s">
        <v>160</v>
      </c>
      <c r="AT635" s="24" t="s">
        <v>156</v>
      </c>
      <c r="AU635" s="24" t="s">
        <v>88</v>
      </c>
      <c r="AY635" s="24" t="s">
        <v>161</v>
      </c>
      <c r="BE635" s="174">
        <f>IF(N635="základní",J635,0)</f>
        <v>0</v>
      </c>
      <c r="BF635" s="174">
        <f>IF(N635="snížená",J635,0)</f>
        <v>0</v>
      </c>
      <c r="BG635" s="174">
        <f>IF(N635="zákl. přenesená",J635,0)</f>
        <v>0</v>
      </c>
      <c r="BH635" s="174">
        <f>IF(N635="sníž. přenesená",J635,0)</f>
        <v>0</v>
      </c>
      <c r="BI635" s="174">
        <f>IF(N635="nulová",J635,0)</f>
        <v>0</v>
      </c>
      <c r="BJ635" s="24" t="s">
        <v>85</v>
      </c>
      <c r="BK635" s="174">
        <f>ROUND(I635*H635,2)</f>
        <v>0</v>
      </c>
      <c r="BL635" s="24" t="s">
        <v>160</v>
      </c>
      <c r="BM635" s="24" t="s">
        <v>1212</v>
      </c>
    </row>
    <row r="636" spans="2:65" s="11" customFormat="1" ht="12">
      <c r="B636" s="211"/>
      <c r="C636" s="212"/>
      <c r="D636" s="175" t="s">
        <v>185</v>
      </c>
      <c r="E636" s="213" t="s">
        <v>32</v>
      </c>
      <c r="F636" s="214" t="s">
        <v>1213</v>
      </c>
      <c r="G636" s="212"/>
      <c r="H636" s="215">
        <v>4</v>
      </c>
      <c r="I636" s="216"/>
      <c r="J636" s="212"/>
      <c r="K636" s="212"/>
      <c r="L636" s="217"/>
      <c r="M636" s="218"/>
      <c r="N636" s="219"/>
      <c r="O636" s="219"/>
      <c r="P636" s="219"/>
      <c r="Q636" s="219"/>
      <c r="R636" s="219"/>
      <c r="S636" s="219"/>
      <c r="T636" s="220"/>
      <c r="AT636" s="221" t="s">
        <v>185</v>
      </c>
      <c r="AU636" s="221" t="s">
        <v>88</v>
      </c>
      <c r="AV636" s="11" t="s">
        <v>88</v>
      </c>
      <c r="AW636" s="11" t="s">
        <v>41</v>
      </c>
      <c r="AX636" s="11" t="s">
        <v>77</v>
      </c>
      <c r="AY636" s="221" t="s">
        <v>161</v>
      </c>
    </row>
    <row r="637" spans="2:65" s="11" customFormat="1" ht="12">
      <c r="B637" s="211"/>
      <c r="C637" s="212"/>
      <c r="D637" s="175" t="s">
        <v>185</v>
      </c>
      <c r="E637" s="213" t="s">
        <v>32</v>
      </c>
      <c r="F637" s="214" t="s">
        <v>1214</v>
      </c>
      <c r="G637" s="212"/>
      <c r="H637" s="215">
        <v>6</v>
      </c>
      <c r="I637" s="216"/>
      <c r="J637" s="212"/>
      <c r="K637" s="212"/>
      <c r="L637" s="217"/>
      <c r="M637" s="218"/>
      <c r="N637" s="219"/>
      <c r="O637" s="219"/>
      <c r="P637" s="219"/>
      <c r="Q637" s="219"/>
      <c r="R637" s="219"/>
      <c r="S637" s="219"/>
      <c r="T637" s="220"/>
      <c r="AT637" s="221" t="s">
        <v>185</v>
      </c>
      <c r="AU637" s="221" t="s">
        <v>88</v>
      </c>
      <c r="AV637" s="11" t="s">
        <v>88</v>
      </c>
      <c r="AW637" s="11" t="s">
        <v>41</v>
      </c>
      <c r="AX637" s="11" t="s">
        <v>77</v>
      </c>
      <c r="AY637" s="221" t="s">
        <v>161</v>
      </c>
    </row>
    <row r="638" spans="2:65" s="12" customFormat="1" ht="12">
      <c r="B638" s="222"/>
      <c r="C638" s="223"/>
      <c r="D638" s="175" t="s">
        <v>185</v>
      </c>
      <c r="E638" s="224" t="s">
        <v>32</v>
      </c>
      <c r="F638" s="225" t="s">
        <v>192</v>
      </c>
      <c r="G638" s="223"/>
      <c r="H638" s="226">
        <v>10</v>
      </c>
      <c r="I638" s="227"/>
      <c r="J638" s="223"/>
      <c r="K638" s="223"/>
      <c r="L638" s="228"/>
      <c r="M638" s="229"/>
      <c r="N638" s="230"/>
      <c r="O638" s="230"/>
      <c r="P638" s="230"/>
      <c r="Q638" s="230"/>
      <c r="R638" s="230"/>
      <c r="S638" s="230"/>
      <c r="T638" s="231"/>
      <c r="AT638" s="232" t="s">
        <v>185</v>
      </c>
      <c r="AU638" s="232" t="s">
        <v>88</v>
      </c>
      <c r="AV638" s="12" t="s">
        <v>160</v>
      </c>
      <c r="AW638" s="12" t="s">
        <v>41</v>
      </c>
      <c r="AX638" s="12" t="s">
        <v>85</v>
      </c>
      <c r="AY638" s="232" t="s">
        <v>161</v>
      </c>
    </row>
    <row r="639" spans="2:65" s="1" customFormat="1" ht="16.5" customHeight="1">
      <c r="B639" s="42"/>
      <c r="C639" s="163" t="s">
        <v>1215</v>
      </c>
      <c r="D639" s="163" t="s">
        <v>156</v>
      </c>
      <c r="E639" s="164" t="s">
        <v>1216</v>
      </c>
      <c r="F639" s="165" t="s">
        <v>1217</v>
      </c>
      <c r="G639" s="166" t="s">
        <v>248</v>
      </c>
      <c r="H639" s="167">
        <v>44.82</v>
      </c>
      <c r="I639" s="168"/>
      <c r="J639" s="169">
        <f>ROUND(I639*H639,2)</f>
        <v>0</v>
      </c>
      <c r="K639" s="165" t="s">
        <v>32</v>
      </c>
      <c r="L639" s="62"/>
      <c r="M639" s="170" t="s">
        <v>32</v>
      </c>
      <c r="N639" s="171" t="s">
        <v>48</v>
      </c>
      <c r="O639" s="43"/>
      <c r="P639" s="172">
        <f>O639*H639</f>
        <v>0</v>
      </c>
      <c r="Q639" s="172">
        <v>8.8000000000000003E-4</v>
      </c>
      <c r="R639" s="172">
        <f>Q639*H639</f>
        <v>3.94416E-2</v>
      </c>
      <c r="S639" s="172">
        <v>0</v>
      </c>
      <c r="T639" s="173">
        <f>S639*H639</f>
        <v>0</v>
      </c>
      <c r="AR639" s="24" t="s">
        <v>160</v>
      </c>
      <c r="AT639" s="24" t="s">
        <v>156</v>
      </c>
      <c r="AU639" s="24" t="s">
        <v>88</v>
      </c>
      <c r="AY639" s="24" t="s">
        <v>161</v>
      </c>
      <c r="BE639" s="174">
        <f>IF(N639="základní",J639,0)</f>
        <v>0</v>
      </c>
      <c r="BF639" s="174">
        <f>IF(N639="snížená",J639,0)</f>
        <v>0</v>
      </c>
      <c r="BG639" s="174">
        <f>IF(N639="zákl. přenesená",J639,0)</f>
        <v>0</v>
      </c>
      <c r="BH639" s="174">
        <f>IF(N639="sníž. přenesená",J639,0)</f>
        <v>0</v>
      </c>
      <c r="BI639" s="174">
        <f>IF(N639="nulová",J639,0)</f>
        <v>0</v>
      </c>
      <c r="BJ639" s="24" t="s">
        <v>85</v>
      </c>
      <c r="BK639" s="174">
        <f>ROUND(I639*H639,2)</f>
        <v>0</v>
      </c>
      <c r="BL639" s="24" t="s">
        <v>160</v>
      </c>
      <c r="BM639" s="24" t="s">
        <v>1218</v>
      </c>
    </row>
    <row r="640" spans="2:65" s="11" customFormat="1" ht="12">
      <c r="B640" s="211"/>
      <c r="C640" s="212"/>
      <c r="D640" s="175" t="s">
        <v>185</v>
      </c>
      <c r="E640" s="213" t="s">
        <v>32</v>
      </c>
      <c r="F640" s="214" t="s">
        <v>1219</v>
      </c>
      <c r="G640" s="212"/>
      <c r="H640" s="215">
        <v>44.82</v>
      </c>
      <c r="I640" s="216"/>
      <c r="J640" s="212"/>
      <c r="K640" s="212"/>
      <c r="L640" s="217"/>
      <c r="M640" s="218"/>
      <c r="N640" s="219"/>
      <c r="O640" s="219"/>
      <c r="P640" s="219"/>
      <c r="Q640" s="219"/>
      <c r="R640" s="219"/>
      <c r="S640" s="219"/>
      <c r="T640" s="220"/>
      <c r="AT640" s="221" t="s">
        <v>185</v>
      </c>
      <c r="AU640" s="221" t="s">
        <v>88</v>
      </c>
      <c r="AV640" s="11" t="s">
        <v>88</v>
      </c>
      <c r="AW640" s="11" t="s">
        <v>41</v>
      </c>
      <c r="AX640" s="11" t="s">
        <v>85</v>
      </c>
      <c r="AY640" s="221" t="s">
        <v>161</v>
      </c>
    </row>
    <row r="641" spans="2:65" s="1" customFormat="1" ht="16.5" customHeight="1">
      <c r="B641" s="42"/>
      <c r="C641" s="163" t="s">
        <v>1220</v>
      </c>
      <c r="D641" s="163" t="s">
        <v>156</v>
      </c>
      <c r="E641" s="164" t="s">
        <v>1221</v>
      </c>
      <c r="F641" s="165" t="s">
        <v>1222</v>
      </c>
      <c r="G641" s="166" t="s">
        <v>248</v>
      </c>
      <c r="H641" s="167">
        <v>44.82</v>
      </c>
      <c r="I641" s="168"/>
      <c r="J641" s="169">
        <f>ROUND(I641*H641,2)</f>
        <v>0</v>
      </c>
      <c r="K641" s="165" t="s">
        <v>32</v>
      </c>
      <c r="L641" s="62"/>
      <c r="M641" s="170" t="s">
        <v>32</v>
      </c>
      <c r="N641" s="171" t="s">
        <v>48</v>
      </c>
      <c r="O641" s="43"/>
      <c r="P641" s="172">
        <f>O641*H641</f>
        <v>0</v>
      </c>
      <c r="Q641" s="172">
        <v>0</v>
      </c>
      <c r="R641" s="172">
        <f>Q641*H641</f>
        <v>0</v>
      </c>
      <c r="S641" s="172">
        <v>0</v>
      </c>
      <c r="T641" s="173">
        <f>S641*H641</f>
        <v>0</v>
      </c>
      <c r="AR641" s="24" t="s">
        <v>160</v>
      </c>
      <c r="AT641" s="24" t="s">
        <v>156</v>
      </c>
      <c r="AU641" s="24" t="s">
        <v>88</v>
      </c>
      <c r="AY641" s="24" t="s">
        <v>161</v>
      </c>
      <c r="BE641" s="174">
        <f>IF(N641="základní",J641,0)</f>
        <v>0</v>
      </c>
      <c r="BF641" s="174">
        <f>IF(N641="snížená",J641,0)</f>
        <v>0</v>
      </c>
      <c r="BG641" s="174">
        <f>IF(N641="zákl. přenesená",J641,0)</f>
        <v>0</v>
      </c>
      <c r="BH641" s="174">
        <f>IF(N641="sníž. přenesená",J641,0)</f>
        <v>0</v>
      </c>
      <c r="BI641" s="174">
        <f>IF(N641="nulová",J641,0)</f>
        <v>0</v>
      </c>
      <c r="BJ641" s="24" t="s">
        <v>85</v>
      </c>
      <c r="BK641" s="174">
        <f>ROUND(I641*H641,2)</f>
        <v>0</v>
      </c>
      <c r="BL641" s="24" t="s">
        <v>160</v>
      </c>
      <c r="BM641" s="24" t="s">
        <v>1223</v>
      </c>
    </row>
    <row r="642" spans="2:65" s="1" customFormat="1" ht="16.5" customHeight="1">
      <c r="B642" s="42"/>
      <c r="C642" s="163" t="s">
        <v>1224</v>
      </c>
      <c r="D642" s="163" t="s">
        <v>156</v>
      </c>
      <c r="E642" s="164" t="s">
        <v>1225</v>
      </c>
      <c r="F642" s="165" t="s">
        <v>1226</v>
      </c>
      <c r="G642" s="166" t="s">
        <v>248</v>
      </c>
      <c r="H642" s="167">
        <v>89.64</v>
      </c>
      <c r="I642" s="168"/>
      <c r="J642" s="169">
        <f>ROUND(I642*H642,2)</f>
        <v>0</v>
      </c>
      <c r="K642" s="165" t="s">
        <v>178</v>
      </c>
      <c r="L642" s="62"/>
      <c r="M642" s="170" t="s">
        <v>32</v>
      </c>
      <c r="N642" s="171" t="s">
        <v>48</v>
      </c>
      <c r="O642" s="43"/>
      <c r="P642" s="172">
        <f>O642*H642</f>
        <v>0</v>
      </c>
      <c r="Q642" s="172">
        <v>0</v>
      </c>
      <c r="R642" s="172">
        <f>Q642*H642</f>
        <v>0</v>
      </c>
      <c r="S642" s="172">
        <v>0</v>
      </c>
      <c r="T642" s="173">
        <f>S642*H642</f>
        <v>0</v>
      </c>
      <c r="AR642" s="24" t="s">
        <v>160</v>
      </c>
      <c r="AT642" s="24" t="s">
        <v>156</v>
      </c>
      <c r="AU642" s="24" t="s">
        <v>88</v>
      </c>
      <c r="AY642" s="24" t="s">
        <v>161</v>
      </c>
      <c r="BE642" s="174">
        <f>IF(N642="základní",J642,0)</f>
        <v>0</v>
      </c>
      <c r="BF642" s="174">
        <f>IF(N642="snížená",J642,0)</f>
        <v>0</v>
      </c>
      <c r="BG642" s="174">
        <f>IF(N642="zákl. přenesená",J642,0)</f>
        <v>0</v>
      </c>
      <c r="BH642" s="174">
        <f>IF(N642="sníž. přenesená",J642,0)</f>
        <v>0</v>
      </c>
      <c r="BI642" s="174">
        <f>IF(N642="nulová",J642,0)</f>
        <v>0</v>
      </c>
      <c r="BJ642" s="24" t="s">
        <v>85</v>
      </c>
      <c r="BK642" s="174">
        <f>ROUND(I642*H642,2)</f>
        <v>0</v>
      </c>
      <c r="BL642" s="24" t="s">
        <v>160</v>
      </c>
      <c r="BM642" s="24" t="s">
        <v>1227</v>
      </c>
    </row>
    <row r="643" spans="2:65" s="1" customFormat="1" ht="24">
      <c r="B643" s="42"/>
      <c r="C643" s="64"/>
      <c r="D643" s="175" t="s">
        <v>163</v>
      </c>
      <c r="E643" s="64"/>
      <c r="F643" s="176" t="s">
        <v>1228</v>
      </c>
      <c r="G643" s="64"/>
      <c r="H643" s="64"/>
      <c r="I643" s="150"/>
      <c r="J643" s="64"/>
      <c r="K643" s="64"/>
      <c r="L643" s="62"/>
      <c r="M643" s="210"/>
      <c r="N643" s="43"/>
      <c r="O643" s="43"/>
      <c r="P643" s="43"/>
      <c r="Q643" s="43"/>
      <c r="R643" s="43"/>
      <c r="S643" s="43"/>
      <c r="T643" s="79"/>
      <c r="AT643" s="24" t="s">
        <v>163</v>
      </c>
      <c r="AU643" s="24" t="s">
        <v>88</v>
      </c>
    </row>
    <row r="644" spans="2:65" s="11" customFormat="1" ht="12">
      <c r="B644" s="211"/>
      <c r="C644" s="212"/>
      <c r="D644" s="175" t="s">
        <v>185</v>
      </c>
      <c r="E644" s="212"/>
      <c r="F644" s="214" t="s">
        <v>1229</v>
      </c>
      <c r="G644" s="212"/>
      <c r="H644" s="215">
        <v>89.64</v>
      </c>
      <c r="I644" s="216"/>
      <c r="J644" s="212"/>
      <c r="K644" s="212"/>
      <c r="L644" s="217"/>
      <c r="M644" s="218"/>
      <c r="N644" s="219"/>
      <c r="O644" s="219"/>
      <c r="P644" s="219"/>
      <c r="Q644" s="219"/>
      <c r="R644" s="219"/>
      <c r="S644" s="219"/>
      <c r="T644" s="220"/>
      <c r="AT644" s="221" t="s">
        <v>185</v>
      </c>
      <c r="AU644" s="221" t="s">
        <v>88</v>
      </c>
      <c r="AV644" s="11" t="s">
        <v>88</v>
      </c>
      <c r="AW644" s="11" t="s">
        <v>6</v>
      </c>
      <c r="AX644" s="11" t="s">
        <v>85</v>
      </c>
      <c r="AY644" s="221" t="s">
        <v>161</v>
      </c>
    </row>
    <row r="645" spans="2:65" s="1" customFormat="1" ht="16.5" customHeight="1">
      <c r="B645" s="42"/>
      <c r="C645" s="163" t="s">
        <v>1230</v>
      </c>
      <c r="D645" s="163" t="s">
        <v>156</v>
      </c>
      <c r="E645" s="164" t="s">
        <v>1231</v>
      </c>
      <c r="F645" s="165" t="s">
        <v>1232</v>
      </c>
      <c r="G645" s="166" t="s">
        <v>248</v>
      </c>
      <c r="H645" s="167">
        <v>50.075000000000003</v>
      </c>
      <c r="I645" s="168"/>
      <c r="J645" s="169">
        <f>ROUND(I645*H645,2)</f>
        <v>0</v>
      </c>
      <c r="K645" s="165" t="s">
        <v>178</v>
      </c>
      <c r="L645" s="62"/>
      <c r="M645" s="170" t="s">
        <v>32</v>
      </c>
      <c r="N645" s="171" t="s">
        <v>48</v>
      </c>
      <c r="O645" s="43"/>
      <c r="P645" s="172">
        <f>O645*H645</f>
        <v>0</v>
      </c>
      <c r="Q645" s="172">
        <v>0.12</v>
      </c>
      <c r="R645" s="172">
        <f>Q645*H645</f>
        <v>6.0090000000000003</v>
      </c>
      <c r="S645" s="172">
        <v>2.4900000000000002</v>
      </c>
      <c r="T645" s="173">
        <f>S645*H645</f>
        <v>124.68675000000002</v>
      </c>
      <c r="AR645" s="24" t="s">
        <v>160</v>
      </c>
      <c r="AT645" s="24" t="s">
        <v>156</v>
      </c>
      <c r="AU645" s="24" t="s">
        <v>88</v>
      </c>
      <c r="AY645" s="24" t="s">
        <v>161</v>
      </c>
      <c r="BE645" s="174">
        <f>IF(N645="základní",J645,0)</f>
        <v>0</v>
      </c>
      <c r="BF645" s="174">
        <f>IF(N645="snížená",J645,0)</f>
        <v>0</v>
      </c>
      <c r="BG645" s="174">
        <f>IF(N645="zákl. přenesená",J645,0)</f>
        <v>0</v>
      </c>
      <c r="BH645" s="174">
        <f>IF(N645="sníž. přenesená",J645,0)</f>
        <v>0</v>
      </c>
      <c r="BI645" s="174">
        <f>IF(N645="nulová",J645,0)</f>
        <v>0</v>
      </c>
      <c r="BJ645" s="24" t="s">
        <v>85</v>
      </c>
      <c r="BK645" s="174">
        <f>ROUND(I645*H645,2)</f>
        <v>0</v>
      </c>
      <c r="BL645" s="24" t="s">
        <v>160</v>
      </c>
      <c r="BM645" s="24" t="s">
        <v>1233</v>
      </c>
    </row>
    <row r="646" spans="2:65" s="13" customFormat="1" ht="12">
      <c r="B646" s="234"/>
      <c r="C646" s="235"/>
      <c r="D646" s="175" t="s">
        <v>185</v>
      </c>
      <c r="E646" s="236" t="s">
        <v>32</v>
      </c>
      <c r="F646" s="237" t="s">
        <v>1234</v>
      </c>
      <c r="G646" s="235"/>
      <c r="H646" s="236" t="s">
        <v>32</v>
      </c>
      <c r="I646" s="238"/>
      <c r="J646" s="235"/>
      <c r="K646" s="235"/>
      <c r="L646" s="239"/>
      <c r="M646" s="240"/>
      <c r="N646" s="241"/>
      <c r="O646" s="241"/>
      <c r="P646" s="241"/>
      <c r="Q646" s="241"/>
      <c r="R646" s="241"/>
      <c r="S646" s="241"/>
      <c r="T646" s="242"/>
      <c r="AT646" s="243" t="s">
        <v>185</v>
      </c>
      <c r="AU646" s="243" t="s">
        <v>88</v>
      </c>
      <c r="AV646" s="13" t="s">
        <v>85</v>
      </c>
      <c r="AW646" s="13" t="s">
        <v>41</v>
      </c>
      <c r="AX646" s="13" t="s">
        <v>77</v>
      </c>
      <c r="AY646" s="243" t="s">
        <v>161</v>
      </c>
    </row>
    <row r="647" spans="2:65" s="11" customFormat="1" ht="12">
      <c r="B647" s="211"/>
      <c r="C647" s="212"/>
      <c r="D647" s="175" t="s">
        <v>185</v>
      </c>
      <c r="E647" s="213" t="s">
        <v>32</v>
      </c>
      <c r="F647" s="214" t="s">
        <v>1235</v>
      </c>
      <c r="G647" s="212"/>
      <c r="H647" s="215">
        <v>22.4</v>
      </c>
      <c r="I647" s="216"/>
      <c r="J647" s="212"/>
      <c r="K647" s="212"/>
      <c r="L647" s="217"/>
      <c r="M647" s="218"/>
      <c r="N647" s="219"/>
      <c r="O647" s="219"/>
      <c r="P647" s="219"/>
      <c r="Q647" s="219"/>
      <c r="R647" s="219"/>
      <c r="S647" s="219"/>
      <c r="T647" s="220"/>
      <c r="AT647" s="221" t="s">
        <v>185</v>
      </c>
      <c r="AU647" s="221" t="s">
        <v>88</v>
      </c>
      <c r="AV647" s="11" t="s">
        <v>88</v>
      </c>
      <c r="AW647" s="11" t="s">
        <v>41</v>
      </c>
      <c r="AX647" s="11" t="s">
        <v>77</v>
      </c>
      <c r="AY647" s="221" t="s">
        <v>161</v>
      </c>
    </row>
    <row r="648" spans="2:65" s="13" customFormat="1" ht="12">
      <c r="B648" s="234"/>
      <c r="C648" s="235"/>
      <c r="D648" s="175" t="s">
        <v>185</v>
      </c>
      <c r="E648" s="236" t="s">
        <v>32</v>
      </c>
      <c r="F648" s="237" t="s">
        <v>1236</v>
      </c>
      <c r="G648" s="235"/>
      <c r="H648" s="236" t="s">
        <v>32</v>
      </c>
      <c r="I648" s="238"/>
      <c r="J648" s="235"/>
      <c r="K648" s="235"/>
      <c r="L648" s="239"/>
      <c r="M648" s="240"/>
      <c r="N648" s="241"/>
      <c r="O648" s="241"/>
      <c r="P648" s="241"/>
      <c r="Q648" s="241"/>
      <c r="R648" s="241"/>
      <c r="S648" s="241"/>
      <c r="T648" s="242"/>
      <c r="AT648" s="243" t="s">
        <v>185</v>
      </c>
      <c r="AU648" s="243" t="s">
        <v>88</v>
      </c>
      <c r="AV648" s="13" t="s">
        <v>85</v>
      </c>
      <c r="AW648" s="13" t="s">
        <v>41</v>
      </c>
      <c r="AX648" s="13" t="s">
        <v>77</v>
      </c>
      <c r="AY648" s="243" t="s">
        <v>161</v>
      </c>
    </row>
    <row r="649" spans="2:65" s="11" customFormat="1" ht="12">
      <c r="B649" s="211"/>
      <c r="C649" s="212"/>
      <c r="D649" s="175" t="s">
        <v>185</v>
      </c>
      <c r="E649" s="213" t="s">
        <v>32</v>
      </c>
      <c r="F649" s="214" t="s">
        <v>1237</v>
      </c>
      <c r="G649" s="212"/>
      <c r="H649" s="215">
        <v>9.99</v>
      </c>
      <c r="I649" s="216"/>
      <c r="J649" s="212"/>
      <c r="K649" s="212"/>
      <c r="L649" s="217"/>
      <c r="M649" s="218"/>
      <c r="N649" s="219"/>
      <c r="O649" s="219"/>
      <c r="P649" s="219"/>
      <c r="Q649" s="219"/>
      <c r="R649" s="219"/>
      <c r="S649" s="219"/>
      <c r="T649" s="220"/>
      <c r="AT649" s="221" t="s">
        <v>185</v>
      </c>
      <c r="AU649" s="221" t="s">
        <v>88</v>
      </c>
      <c r="AV649" s="11" t="s">
        <v>88</v>
      </c>
      <c r="AW649" s="11" t="s">
        <v>41</v>
      </c>
      <c r="AX649" s="11" t="s">
        <v>77</v>
      </c>
      <c r="AY649" s="221" t="s">
        <v>161</v>
      </c>
    </row>
    <row r="650" spans="2:65" s="11" customFormat="1" ht="12">
      <c r="B650" s="211"/>
      <c r="C650" s="212"/>
      <c r="D650" s="175" t="s">
        <v>185</v>
      </c>
      <c r="E650" s="213" t="s">
        <v>32</v>
      </c>
      <c r="F650" s="214" t="s">
        <v>1238</v>
      </c>
      <c r="G650" s="212"/>
      <c r="H650" s="215">
        <v>5.94</v>
      </c>
      <c r="I650" s="216"/>
      <c r="J650" s="212"/>
      <c r="K650" s="212"/>
      <c r="L650" s="217"/>
      <c r="M650" s="218"/>
      <c r="N650" s="219"/>
      <c r="O650" s="219"/>
      <c r="P650" s="219"/>
      <c r="Q650" s="219"/>
      <c r="R650" s="219"/>
      <c r="S650" s="219"/>
      <c r="T650" s="220"/>
      <c r="AT650" s="221" t="s">
        <v>185</v>
      </c>
      <c r="AU650" s="221" t="s">
        <v>88</v>
      </c>
      <c r="AV650" s="11" t="s">
        <v>88</v>
      </c>
      <c r="AW650" s="11" t="s">
        <v>41</v>
      </c>
      <c r="AX650" s="11" t="s">
        <v>77</v>
      </c>
      <c r="AY650" s="221" t="s">
        <v>161</v>
      </c>
    </row>
    <row r="651" spans="2:65" s="11" customFormat="1" ht="12">
      <c r="B651" s="211"/>
      <c r="C651" s="212"/>
      <c r="D651" s="175" t="s">
        <v>185</v>
      </c>
      <c r="E651" s="213" t="s">
        <v>32</v>
      </c>
      <c r="F651" s="214" t="s">
        <v>1239</v>
      </c>
      <c r="G651" s="212"/>
      <c r="H651" s="215">
        <v>11.744999999999999</v>
      </c>
      <c r="I651" s="216"/>
      <c r="J651" s="212"/>
      <c r="K651" s="212"/>
      <c r="L651" s="217"/>
      <c r="M651" s="218"/>
      <c r="N651" s="219"/>
      <c r="O651" s="219"/>
      <c r="P651" s="219"/>
      <c r="Q651" s="219"/>
      <c r="R651" s="219"/>
      <c r="S651" s="219"/>
      <c r="T651" s="220"/>
      <c r="AT651" s="221" t="s">
        <v>185</v>
      </c>
      <c r="AU651" s="221" t="s">
        <v>88</v>
      </c>
      <c r="AV651" s="11" t="s">
        <v>88</v>
      </c>
      <c r="AW651" s="11" t="s">
        <v>41</v>
      </c>
      <c r="AX651" s="11" t="s">
        <v>77</v>
      </c>
      <c r="AY651" s="221" t="s">
        <v>161</v>
      </c>
    </row>
    <row r="652" spans="2:65" s="12" customFormat="1" ht="12">
      <c r="B652" s="222"/>
      <c r="C652" s="223"/>
      <c r="D652" s="175" t="s">
        <v>185</v>
      </c>
      <c r="E652" s="224" t="s">
        <v>32</v>
      </c>
      <c r="F652" s="225" t="s">
        <v>192</v>
      </c>
      <c r="G652" s="223"/>
      <c r="H652" s="226">
        <v>50.075000000000003</v>
      </c>
      <c r="I652" s="227"/>
      <c r="J652" s="223"/>
      <c r="K652" s="223"/>
      <c r="L652" s="228"/>
      <c r="M652" s="229"/>
      <c r="N652" s="230"/>
      <c r="O652" s="230"/>
      <c r="P652" s="230"/>
      <c r="Q652" s="230"/>
      <c r="R652" s="230"/>
      <c r="S652" s="230"/>
      <c r="T652" s="231"/>
      <c r="AT652" s="232" t="s">
        <v>185</v>
      </c>
      <c r="AU652" s="232" t="s">
        <v>88</v>
      </c>
      <c r="AV652" s="12" t="s">
        <v>160</v>
      </c>
      <c r="AW652" s="12" t="s">
        <v>41</v>
      </c>
      <c r="AX652" s="12" t="s">
        <v>85</v>
      </c>
      <c r="AY652" s="232" t="s">
        <v>161</v>
      </c>
    </row>
    <row r="653" spans="2:65" s="1" customFormat="1" ht="16.5" customHeight="1">
      <c r="B653" s="42"/>
      <c r="C653" s="163" t="s">
        <v>1240</v>
      </c>
      <c r="D653" s="163" t="s">
        <v>156</v>
      </c>
      <c r="E653" s="164" t="s">
        <v>1241</v>
      </c>
      <c r="F653" s="165" t="s">
        <v>1242</v>
      </c>
      <c r="G653" s="166" t="s">
        <v>248</v>
      </c>
      <c r="H653" s="167">
        <v>11.175000000000001</v>
      </c>
      <c r="I653" s="168"/>
      <c r="J653" s="169">
        <f>ROUND(I653*H653,2)</f>
        <v>0</v>
      </c>
      <c r="K653" s="165" t="s">
        <v>178</v>
      </c>
      <c r="L653" s="62"/>
      <c r="M653" s="170" t="s">
        <v>32</v>
      </c>
      <c r="N653" s="171" t="s">
        <v>48</v>
      </c>
      <c r="O653" s="43"/>
      <c r="P653" s="172">
        <f>O653*H653</f>
        <v>0</v>
      </c>
      <c r="Q653" s="172">
        <v>0.12171</v>
      </c>
      <c r="R653" s="172">
        <f>Q653*H653</f>
        <v>1.36010925</v>
      </c>
      <c r="S653" s="172">
        <v>2.4</v>
      </c>
      <c r="T653" s="173">
        <f>S653*H653</f>
        <v>26.82</v>
      </c>
      <c r="AR653" s="24" t="s">
        <v>160</v>
      </c>
      <c r="AT653" s="24" t="s">
        <v>156</v>
      </c>
      <c r="AU653" s="24" t="s">
        <v>88</v>
      </c>
      <c r="AY653" s="24" t="s">
        <v>161</v>
      </c>
      <c r="BE653" s="174">
        <f>IF(N653="základní",J653,0)</f>
        <v>0</v>
      </c>
      <c r="BF653" s="174">
        <f>IF(N653="snížená",J653,0)</f>
        <v>0</v>
      </c>
      <c r="BG653" s="174">
        <f>IF(N653="zákl. přenesená",J653,0)</f>
        <v>0</v>
      </c>
      <c r="BH653" s="174">
        <f>IF(N653="sníž. přenesená",J653,0)</f>
        <v>0</v>
      </c>
      <c r="BI653" s="174">
        <f>IF(N653="nulová",J653,0)</f>
        <v>0</v>
      </c>
      <c r="BJ653" s="24" t="s">
        <v>85</v>
      </c>
      <c r="BK653" s="174">
        <f>ROUND(I653*H653,2)</f>
        <v>0</v>
      </c>
      <c r="BL653" s="24" t="s">
        <v>160</v>
      </c>
      <c r="BM653" s="24" t="s">
        <v>1243</v>
      </c>
    </row>
    <row r="654" spans="2:65" s="13" customFormat="1" ht="12">
      <c r="B654" s="234"/>
      <c r="C654" s="235"/>
      <c r="D654" s="175" t="s">
        <v>185</v>
      </c>
      <c r="E654" s="236" t="s">
        <v>32</v>
      </c>
      <c r="F654" s="237" t="s">
        <v>1244</v>
      </c>
      <c r="G654" s="235"/>
      <c r="H654" s="236" t="s">
        <v>32</v>
      </c>
      <c r="I654" s="238"/>
      <c r="J654" s="235"/>
      <c r="K654" s="235"/>
      <c r="L654" s="239"/>
      <c r="M654" s="240"/>
      <c r="N654" s="241"/>
      <c r="O654" s="241"/>
      <c r="P654" s="241"/>
      <c r="Q654" s="241"/>
      <c r="R654" s="241"/>
      <c r="S654" s="241"/>
      <c r="T654" s="242"/>
      <c r="AT654" s="243" t="s">
        <v>185</v>
      </c>
      <c r="AU654" s="243" t="s">
        <v>88</v>
      </c>
      <c r="AV654" s="13" t="s">
        <v>85</v>
      </c>
      <c r="AW654" s="13" t="s">
        <v>41</v>
      </c>
      <c r="AX654" s="13" t="s">
        <v>77</v>
      </c>
      <c r="AY654" s="243" t="s">
        <v>161</v>
      </c>
    </row>
    <row r="655" spans="2:65" s="11" customFormat="1" ht="12">
      <c r="B655" s="211"/>
      <c r="C655" s="212"/>
      <c r="D655" s="175" t="s">
        <v>185</v>
      </c>
      <c r="E655" s="213" t="s">
        <v>32</v>
      </c>
      <c r="F655" s="214" t="s">
        <v>1245</v>
      </c>
      <c r="G655" s="212"/>
      <c r="H655" s="215">
        <v>4.05</v>
      </c>
      <c r="I655" s="216"/>
      <c r="J655" s="212"/>
      <c r="K655" s="212"/>
      <c r="L655" s="217"/>
      <c r="M655" s="218"/>
      <c r="N655" s="219"/>
      <c r="O655" s="219"/>
      <c r="P655" s="219"/>
      <c r="Q655" s="219"/>
      <c r="R655" s="219"/>
      <c r="S655" s="219"/>
      <c r="T655" s="220"/>
      <c r="AT655" s="221" t="s">
        <v>185</v>
      </c>
      <c r="AU655" s="221" t="s">
        <v>88</v>
      </c>
      <c r="AV655" s="11" t="s">
        <v>88</v>
      </c>
      <c r="AW655" s="11" t="s">
        <v>41</v>
      </c>
      <c r="AX655" s="11" t="s">
        <v>77</v>
      </c>
      <c r="AY655" s="221" t="s">
        <v>161</v>
      </c>
    </row>
    <row r="656" spans="2:65" s="11" customFormat="1" ht="12">
      <c r="B656" s="211"/>
      <c r="C656" s="212"/>
      <c r="D656" s="175" t="s">
        <v>185</v>
      </c>
      <c r="E656" s="213" t="s">
        <v>32</v>
      </c>
      <c r="F656" s="214" t="s">
        <v>1246</v>
      </c>
      <c r="G656" s="212"/>
      <c r="H656" s="215">
        <v>3.8250000000000002</v>
      </c>
      <c r="I656" s="216"/>
      <c r="J656" s="212"/>
      <c r="K656" s="212"/>
      <c r="L656" s="217"/>
      <c r="M656" s="218"/>
      <c r="N656" s="219"/>
      <c r="O656" s="219"/>
      <c r="P656" s="219"/>
      <c r="Q656" s="219"/>
      <c r="R656" s="219"/>
      <c r="S656" s="219"/>
      <c r="T656" s="220"/>
      <c r="AT656" s="221" t="s">
        <v>185</v>
      </c>
      <c r="AU656" s="221" t="s">
        <v>88</v>
      </c>
      <c r="AV656" s="11" t="s">
        <v>88</v>
      </c>
      <c r="AW656" s="11" t="s">
        <v>41</v>
      </c>
      <c r="AX656" s="11" t="s">
        <v>77</v>
      </c>
      <c r="AY656" s="221" t="s">
        <v>161</v>
      </c>
    </row>
    <row r="657" spans="2:65" s="11" customFormat="1" ht="12">
      <c r="B657" s="211"/>
      <c r="C657" s="212"/>
      <c r="D657" s="175" t="s">
        <v>185</v>
      </c>
      <c r="E657" s="213" t="s">
        <v>32</v>
      </c>
      <c r="F657" s="214" t="s">
        <v>1247</v>
      </c>
      <c r="G657" s="212"/>
      <c r="H657" s="215">
        <v>3.3</v>
      </c>
      <c r="I657" s="216"/>
      <c r="J657" s="212"/>
      <c r="K657" s="212"/>
      <c r="L657" s="217"/>
      <c r="M657" s="218"/>
      <c r="N657" s="219"/>
      <c r="O657" s="219"/>
      <c r="P657" s="219"/>
      <c r="Q657" s="219"/>
      <c r="R657" s="219"/>
      <c r="S657" s="219"/>
      <c r="T657" s="220"/>
      <c r="AT657" s="221" t="s">
        <v>185</v>
      </c>
      <c r="AU657" s="221" t="s">
        <v>88</v>
      </c>
      <c r="AV657" s="11" t="s">
        <v>88</v>
      </c>
      <c r="AW657" s="11" t="s">
        <v>41</v>
      </c>
      <c r="AX657" s="11" t="s">
        <v>77</v>
      </c>
      <c r="AY657" s="221" t="s">
        <v>161</v>
      </c>
    </row>
    <row r="658" spans="2:65" s="12" customFormat="1" ht="12">
      <c r="B658" s="222"/>
      <c r="C658" s="223"/>
      <c r="D658" s="175" t="s">
        <v>185</v>
      </c>
      <c r="E658" s="224" t="s">
        <v>32</v>
      </c>
      <c r="F658" s="225" t="s">
        <v>192</v>
      </c>
      <c r="G658" s="223"/>
      <c r="H658" s="226">
        <v>11.175000000000001</v>
      </c>
      <c r="I658" s="227"/>
      <c r="J658" s="223"/>
      <c r="K658" s="223"/>
      <c r="L658" s="228"/>
      <c r="M658" s="229"/>
      <c r="N658" s="230"/>
      <c r="O658" s="230"/>
      <c r="P658" s="230"/>
      <c r="Q658" s="230"/>
      <c r="R658" s="230"/>
      <c r="S658" s="230"/>
      <c r="T658" s="231"/>
      <c r="AT658" s="232" t="s">
        <v>185</v>
      </c>
      <c r="AU658" s="232" t="s">
        <v>88</v>
      </c>
      <c r="AV658" s="12" t="s">
        <v>160</v>
      </c>
      <c r="AW658" s="12" t="s">
        <v>41</v>
      </c>
      <c r="AX658" s="12" t="s">
        <v>85</v>
      </c>
      <c r="AY658" s="232" t="s">
        <v>161</v>
      </c>
    </row>
    <row r="659" spans="2:65" s="1" customFormat="1" ht="16.5" customHeight="1">
      <c r="B659" s="42"/>
      <c r="C659" s="163" t="s">
        <v>1248</v>
      </c>
      <c r="D659" s="163" t="s">
        <v>156</v>
      </c>
      <c r="E659" s="164" t="s">
        <v>1249</v>
      </c>
      <c r="F659" s="165" t="s">
        <v>1250</v>
      </c>
      <c r="G659" s="166" t="s">
        <v>248</v>
      </c>
      <c r="H659" s="167">
        <v>16</v>
      </c>
      <c r="I659" s="168"/>
      <c r="J659" s="169">
        <f>ROUND(I659*H659,2)</f>
        <v>0</v>
      </c>
      <c r="K659" s="165" t="s">
        <v>178</v>
      </c>
      <c r="L659" s="62"/>
      <c r="M659" s="170" t="s">
        <v>32</v>
      </c>
      <c r="N659" s="171" t="s">
        <v>48</v>
      </c>
      <c r="O659" s="43"/>
      <c r="P659" s="172">
        <f>O659*H659</f>
        <v>0</v>
      </c>
      <c r="Q659" s="172">
        <v>0.12</v>
      </c>
      <c r="R659" s="172">
        <f>Q659*H659</f>
        <v>1.92</v>
      </c>
      <c r="S659" s="172">
        <v>2.4900000000000002</v>
      </c>
      <c r="T659" s="173">
        <f>S659*H659</f>
        <v>39.840000000000003</v>
      </c>
      <c r="AR659" s="24" t="s">
        <v>160</v>
      </c>
      <c r="AT659" s="24" t="s">
        <v>156</v>
      </c>
      <c r="AU659" s="24" t="s">
        <v>88</v>
      </c>
      <c r="AY659" s="24" t="s">
        <v>161</v>
      </c>
      <c r="BE659" s="174">
        <f>IF(N659="základní",J659,0)</f>
        <v>0</v>
      </c>
      <c r="BF659" s="174">
        <f>IF(N659="snížená",J659,0)</f>
        <v>0</v>
      </c>
      <c r="BG659" s="174">
        <f>IF(N659="zákl. přenesená",J659,0)</f>
        <v>0</v>
      </c>
      <c r="BH659" s="174">
        <f>IF(N659="sníž. přenesená",J659,0)</f>
        <v>0</v>
      </c>
      <c r="BI659" s="174">
        <f>IF(N659="nulová",J659,0)</f>
        <v>0</v>
      </c>
      <c r="BJ659" s="24" t="s">
        <v>85</v>
      </c>
      <c r="BK659" s="174">
        <f>ROUND(I659*H659,2)</f>
        <v>0</v>
      </c>
      <c r="BL659" s="24" t="s">
        <v>160</v>
      </c>
      <c r="BM659" s="24" t="s">
        <v>1251</v>
      </c>
    </row>
    <row r="660" spans="2:65" s="13" customFormat="1" ht="12">
      <c r="B660" s="234"/>
      <c r="C660" s="235"/>
      <c r="D660" s="175" t="s">
        <v>185</v>
      </c>
      <c r="E660" s="236" t="s">
        <v>32</v>
      </c>
      <c r="F660" s="237" t="s">
        <v>1252</v>
      </c>
      <c r="G660" s="235"/>
      <c r="H660" s="236" t="s">
        <v>32</v>
      </c>
      <c r="I660" s="238"/>
      <c r="J660" s="235"/>
      <c r="K660" s="235"/>
      <c r="L660" s="239"/>
      <c r="M660" s="240"/>
      <c r="N660" s="241"/>
      <c r="O660" s="241"/>
      <c r="P660" s="241"/>
      <c r="Q660" s="241"/>
      <c r="R660" s="241"/>
      <c r="S660" s="241"/>
      <c r="T660" s="242"/>
      <c r="AT660" s="243" t="s">
        <v>185</v>
      </c>
      <c r="AU660" s="243" t="s">
        <v>88</v>
      </c>
      <c r="AV660" s="13" t="s">
        <v>85</v>
      </c>
      <c r="AW660" s="13" t="s">
        <v>41</v>
      </c>
      <c r="AX660" s="13" t="s">
        <v>77</v>
      </c>
      <c r="AY660" s="243" t="s">
        <v>161</v>
      </c>
    </row>
    <row r="661" spans="2:65" s="11" customFormat="1" ht="12">
      <c r="B661" s="211"/>
      <c r="C661" s="212"/>
      <c r="D661" s="175" t="s">
        <v>185</v>
      </c>
      <c r="E661" s="213" t="s">
        <v>32</v>
      </c>
      <c r="F661" s="214" t="s">
        <v>1253</v>
      </c>
      <c r="G661" s="212"/>
      <c r="H661" s="215">
        <v>16</v>
      </c>
      <c r="I661" s="216"/>
      <c r="J661" s="212"/>
      <c r="K661" s="212"/>
      <c r="L661" s="217"/>
      <c r="M661" s="218"/>
      <c r="N661" s="219"/>
      <c r="O661" s="219"/>
      <c r="P661" s="219"/>
      <c r="Q661" s="219"/>
      <c r="R661" s="219"/>
      <c r="S661" s="219"/>
      <c r="T661" s="220"/>
      <c r="AT661" s="221" t="s">
        <v>185</v>
      </c>
      <c r="AU661" s="221" t="s">
        <v>88</v>
      </c>
      <c r="AV661" s="11" t="s">
        <v>88</v>
      </c>
      <c r="AW661" s="11" t="s">
        <v>41</v>
      </c>
      <c r="AX661" s="11" t="s">
        <v>85</v>
      </c>
      <c r="AY661" s="221" t="s">
        <v>161</v>
      </c>
    </row>
    <row r="662" spans="2:65" s="1" customFormat="1" ht="25.5" customHeight="1">
      <c r="B662" s="42"/>
      <c r="C662" s="163" t="s">
        <v>1254</v>
      </c>
      <c r="D662" s="163" t="s">
        <v>156</v>
      </c>
      <c r="E662" s="164" t="s">
        <v>1255</v>
      </c>
      <c r="F662" s="165" t="s">
        <v>1256</v>
      </c>
      <c r="G662" s="166" t="s">
        <v>182</v>
      </c>
      <c r="H662" s="167">
        <v>2</v>
      </c>
      <c r="I662" s="168"/>
      <c r="J662" s="169">
        <f>ROUND(I662*H662,2)</f>
        <v>0</v>
      </c>
      <c r="K662" s="165" t="s">
        <v>178</v>
      </c>
      <c r="L662" s="62"/>
      <c r="M662" s="170" t="s">
        <v>32</v>
      </c>
      <c r="N662" s="171" t="s">
        <v>48</v>
      </c>
      <c r="O662" s="43"/>
      <c r="P662" s="172">
        <f>O662*H662</f>
        <v>0</v>
      </c>
      <c r="Q662" s="172">
        <v>0</v>
      </c>
      <c r="R662" s="172">
        <f>Q662*H662</f>
        <v>0</v>
      </c>
      <c r="S662" s="172">
        <v>8.2000000000000003E-2</v>
      </c>
      <c r="T662" s="173">
        <f>S662*H662</f>
        <v>0.16400000000000001</v>
      </c>
      <c r="AR662" s="24" t="s">
        <v>160</v>
      </c>
      <c r="AT662" s="24" t="s">
        <v>156</v>
      </c>
      <c r="AU662" s="24" t="s">
        <v>88</v>
      </c>
      <c r="AY662" s="24" t="s">
        <v>161</v>
      </c>
      <c r="BE662" s="174">
        <f>IF(N662="základní",J662,0)</f>
        <v>0</v>
      </c>
      <c r="BF662" s="174">
        <f>IF(N662="snížená",J662,0)</f>
        <v>0</v>
      </c>
      <c r="BG662" s="174">
        <f>IF(N662="zákl. přenesená",J662,0)</f>
        <v>0</v>
      </c>
      <c r="BH662" s="174">
        <f>IF(N662="sníž. přenesená",J662,0)</f>
        <v>0</v>
      </c>
      <c r="BI662" s="174">
        <f>IF(N662="nulová",J662,0)</f>
        <v>0</v>
      </c>
      <c r="BJ662" s="24" t="s">
        <v>85</v>
      </c>
      <c r="BK662" s="174">
        <f>ROUND(I662*H662,2)</f>
        <v>0</v>
      </c>
      <c r="BL662" s="24" t="s">
        <v>160</v>
      </c>
      <c r="BM662" s="24" t="s">
        <v>1257</v>
      </c>
    </row>
    <row r="663" spans="2:65" s="1" customFormat="1" ht="36">
      <c r="B663" s="42"/>
      <c r="C663" s="64"/>
      <c r="D663" s="175" t="s">
        <v>163</v>
      </c>
      <c r="E663" s="64"/>
      <c r="F663" s="176" t="s">
        <v>1258</v>
      </c>
      <c r="G663" s="64"/>
      <c r="H663" s="64"/>
      <c r="I663" s="150"/>
      <c r="J663" s="64"/>
      <c r="K663" s="64"/>
      <c r="L663" s="62"/>
      <c r="M663" s="210"/>
      <c r="N663" s="43"/>
      <c r="O663" s="43"/>
      <c r="P663" s="43"/>
      <c r="Q663" s="43"/>
      <c r="R663" s="43"/>
      <c r="S663" s="43"/>
      <c r="T663" s="79"/>
      <c r="AT663" s="24" t="s">
        <v>163</v>
      </c>
      <c r="AU663" s="24" t="s">
        <v>88</v>
      </c>
    </row>
    <row r="664" spans="2:65" s="1" customFormat="1" ht="16.5" customHeight="1">
      <c r="B664" s="42"/>
      <c r="C664" s="163" t="s">
        <v>1259</v>
      </c>
      <c r="D664" s="163" t="s">
        <v>156</v>
      </c>
      <c r="E664" s="164" t="s">
        <v>1260</v>
      </c>
      <c r="F664" s="165" t="s">
        <v>1261</v>
      </c>
      <c r="G664" s="166" t="s">
        <v>177</v>
      </c>
      <c r="H664" s="167">
        <v>14</v>
      </c>
      <c r="I664" s="168"/>
      <c r="J664" s="169">
        <f>ROUND(I664*H664,2)</f>
        <v>0</v>
      </c>
      <c r="K664" s="165" t="s">
        <v>178</v>
      </c>
      <c r="L664" s="62"/>
      <c r="M664" s="170" t="s">
        <v>32</v>
      </c>
      <c r="N664" s="171" t="s">
        <v>48</v>
      </c>
      <c r="O664" s="43"/>
      <c r="P664" s="172">
        <f>O664*H664</f>
        <v>0</v>
      </c>
      <c r="Q664" s="172">
        <v>8.0000000000000007E-5</v>
      </c>
      <c r="R664" s="172">
        <f>Q664*H664</f>
        <v>1.1200000000000001E-3</v>
      </c>
      <c r="S664" s="172">
        <v>1.7999999999999999E-2</v>
      </c>
      <c r="T664" s="173">
        <f>S664*H664</f>
        <v>0.252</v>
      </c>
      <c r="AR664" s="24" t="s">
        <v>160</v>
      </c>
      <c r="AT664" s="24" t="s">
        <v>156</v>
      </c>
      <c r="AU664" s="24" t="s">
        <v>88</v>
      </c>
      <c r="AY664" s="24" t="s">
        <v>161</v>
      </c>
      <c r="BE664" s="174">
        <f>IF(N664="základní",J664,0)</f>
        <v>0</v>
      </c>
      <c r="BF664" s="174">
        <f>IF(N664="snížená",J664,0)</f>
        <v>0</v>
      </c>
      <c r="BG664" s="174">
        <f>IF(N664="zákl. přenesená",J664,0)</f>
        <v>0</v>
      </c>
      <c r="BH664" s="174">
        <f>IF(N664="sníž. přenesená",J664,0)</f>
        <v>0</v>
      </c>
      <c r="BI664" s="174">
        <f>IF(N664="nulová",J664,0)</f>
        <v>0</v>
      </c>
      <c r="BJ664" s="24" t="s">
        <v>85</v>
      </c>
      <c r="BK664" s="174">
        <f>ROUND(I664*H664,2)</f>
        <v>0</v>
      </c>
      <c r="BL664" s="24" t="s">
        <v>160</v>
      </c>
      <c r="BM664" s="24" t="s">
        <v>1262</v>
      </c>
    </row>
    <row r="665" spans="2:65" s="1" customFormat="1" ht="24">
      <c r="B665" s="42"/>
      <c r="C665" s="64"/>
      <c r="D665" s="175" t="s">
        <v>163</v>
      </c>
      <c r="E665" s="64"/>
      <c r="F665" s="176" t="s">
        <v>1263</v>
      </c>
      <c r="G665" s="64"/>
      <c r="H665" s="64"/>
      <c r="I665" s="150"/>
      <c r="J665" s="64"/>
      <c r="K665" s="64"/>
      <c r="L665" s="62"/>
      <c r="M665" s="210"/>
      <c r="N665" s="43"/>
      <c r="O665" s="43"/>
      <c r="P665" s="43"/>
      <c r="Q665" s="43"/>
      <c r="R665" s="43"/>
      <c r="S665" s="43"/>
      <c r="T665" s="79"/>
      <c r="AT665" s="24" t="s">
        <v>163</v>
      </c>
      <c r="AU665" s="24" t="s">
        <v>88</v>
      </c>
    </row>
    <row r="666" spans="2:65" s="11" customFormat="1" ht="12">
      <c r="B666" s="211"/>
      <c r="C666" s="212"/>
      <c r="D666" s="175" t="s">
        <v>185</v>
      </c>
      <c r="E666" s="213" t="s">
        <v>32</v>
      </c>
      <c r="F666" s="214" t="s">
        <v>1264</v>
      </c>
      <c r="G666" s="212"/>
      <c r="H666" s="215">
        <v>8</v>
      </c>
      <c r="I666" s="216"/>
      <c r="J666" s="212"/>
      <c r="K666" s="212"/>
      <c r="L666" s="217"/>
      <c r="M666" s="218"/>
      <c r="N666" s="219"/>
      <c r="O666" s="219"/>
      <c r="P666" s="219"/>
      <c r="Q666" s="219"/>
      <c r="R666" s="219"/>
      <c r="S666" s="219"/>
      <c r="T666" s="220"/>
      <c r="AT666" s="221" t="s">
        <v>185</v>
      </c>
      <c r="AU666" s="221" t="s">
        <v>88</v>
      </c>
      <c r="AV666" s="11" t="s">
        <v>88</v>
      </c>
      <c r="AW666" s="11" t="s">
        <v>41</v>
      </c>
      <c r="AX666" s="11" t="s">
        <v>77</v>
      </c>
      <c r="AY666" s="221" t="s">
        <v>161</v>
      </c>
    </row>
    <row r="667" spans="2:65" s="11" customFormat="1" ht="12">
      <c r="B667" s="211"/>
      <c r="C667" s="212"/>
      <c r="D667" s="175" t="s">
        <v>185</v>
      </c>
      <c r="E667" s="213" t="s">
        <v>32</v>
      </c>
      <c r="F667" s="214" t="s">
        <v>1265</v>
      </c>
      <c r="G667" s="212"/>
      <c r="H667" s="215">
        <v>6</v>
      </c>
      <c r="I667" s="216"/>
      <c r="J667" s="212"/>
      <c r="K667" s="212"/>
      <c r="L667" s="217"/>
      <c r="M667" s="218"/>
      <c r="N667" s="219"/>
      <c r="O667" s="219"/>
      <c r="P667" s="219"/>
      <c r="Q667" s="219"/>
      <c r="R667" s="219"/>
      <c r="S667" s="219"/>
      <c r="T667" s="220"/>
      <c r="AT667" s="221" t="s">
        <v>185</v>
      </c>
      <c r="AU667" s="221" t="s">
        <v>88</v>
      </c>
      <c r="AV667" s="11" t="s">
        <v>88</v>
      </c>
      <c r="AW667" s="11" t="s">
        <v>41</v>
      </c>
      <c r="AX667" s="11" t="s">
        <v>77</v>
      </c>
      <c r="AY667" s="221" t="s">
        <v>161</v>
      </c>
    </row>
    <row r="668" spans="2:65" s="12" customFormat="1" ht="12">
      <c r="B668" s="222"/>
      <c r="C668" s="223"/>
      <c r="D668" s="175" t="s">
        <v>185</v>
      </c>
      <c r="E668" s="224" t="s">
        <v>32</v>
      </c>
      <c r="F668" s="225" t="s">
        <v>192</v>
      </c>
      <c r="G668" s="223"/>
      <c r="H668" s="226">
        <v>14</v>
      </c>
      <c r="I668" s="227"/>
      <c r="J668" s="223"/>
      <c r="K668" s="223"/>
      <c r="L668" s="228"/>
      <c r="M668" s="229"/>
      <c r="N668" s="230"/>
      <c r="O668" s="230"/>
      <c r="P668" s="230"/>
      <c r="Q668" s="230"/>
      <c r="R668" s="230"/>
      <c r="S668" s="230"/>
      <c r="T668" s="231"/>
      <c r="AT668" s="232" t="s">
        <v>185</v>
      </c>
      <c r="AU668" s="232" t="s">
        <v>88</v>
      </c>
      <c r="AV668" s="12" t="s">
        <v>160</v>
      </c>
      <c r="AW668" s="12" t="s">
        <v>41</v>
      </c>
      <c r="AX668" s="12" t="s">
        <v>85</v>
      </c>
      <c r="AY668" s="232" t="s">
        <v>161</v>
      </c>
    </row>
    <row r="669" spans="2:65" s="1" customFormat="1" ht="16.5" customHeight="1">
      <c r="B669" s="42"/>
      <c r="C669" s="163" t="s">
        <v>1266</v>
      </c>
      <c r="D669" s="163" t="s">
        <v>156</v>
      </c>
      <c r="E669" s="164" t="s">
        <v>1267</v>
      </c>
      <c r="F669" s="165" t="s">
        <v>1268</v>
      </c>
      <c r="G669" s="166" t="s">
        <v>248</v>
      </c>
      <c r="H669" s="167">
        <v>0.48</v>
      </c>
      <c r="I669" s="168"/>
      <c r="J669" s="169">
        <f>ROUND(I669*H669,2)</f>
        <v>0</v>
      </c>
      <c r="K669" s="165" t="s">
        <v>178</v>
      </c>
      <c r="L669" s="62"/>
      <c r="M669" s="170" t="s">
        <v>32</v>
      </c>
      <c r="N669" s="171" t="s">
        <v>48</v>
      </c>
      <c r="O669" s="43"/>
      <c r="P669" s="172">
        <f>O669*H669</f>
        <v>0</v>
      </c>
      <c r="Q669" s="172">
        <v>0.50426000000000004</v>
      </c>
      <c r="R669" s="172">
        <f>Q669*H669</f>
        <v>0.2420448</v>
      </c>
      <c r="S669" s="172">
        <v>0</v>
      </c>
      <c r="T669" s="173">
        <f>S669*H669</f>
        <v>0</v>
      </c>
      <c r="AR669" s="24" t="s">
        <v>160</v>
      </c>
      <c r="AT669" s="24" t="s">
        <v>156</v>
      </c>
      <c r="AU669" s="24" t="s">
        <v>88</v>
      </c>
      <c r="AY669" s="24" t="s">
        <v>161</v>
      </c>
      <c r="BE669" s="174">
        <f>IF(N669="základní",J669,0)</f>
        <v>0</v>
      </c>
      <c r="BF669" s="174">
        <f>IF(N669="snížená",J669,0)</f>
        <v>0</v>
      </c>
      <c r="BG669" s="174">
        <f>IF(N669="zákl. přenesená",J669,0)</f>
        <v>0</v>
      </c>
      <c r="BH669" s="174">
        <f>IF(N669="sníž. přenesená",J669,0)</f>
        <v>0</v>
      </c>
      <c r="BI669" s="174">
        <f>IF(N669="nulová",J669,0)</f>
        <v>0</v>
      </c>
      <c r="BJ669" s="24" t="s">
        <v>85</v>
      </c>
      <c r="BK669" s="174">
        <f>ROUND(I669*H669,2)</f>
        <v>0</v>
      </c>
      <c r="BL669" s="24" t="s">
        <v>160</v>
      </c>
      <c r="BM669" s="24" t="s">
        <v>1269</v>
      </c>
    </row>
    <row r="670" spans="2:65" s="1" customFormat="1" ht="48">
      <c r="B670" s="42"/>
      <c r="C670" s="64"/>
      <c r="D670" s="175" t="s">
        <v>163</v>
      </c>
      <c r="E670" s="64"/>
      <c r="F670" s="176" t="s">
        <v>1270</v>
      </c>
      <c r="G670" s="64"/>
      <c r="H670" s="64"/>
      <c r="I670" s="150"/>
      <c r="J670" s="64"/>
      <c r="K670" s="64"/>
      <c r="L670" s="62"/>
      <c r="M670" s="210"/>
      <c r="N670" s="43"/>
      <c r="O670" s="43"/>
      <c r="P670" s="43"/>
      <c r="Q670" s="43"/>
      <c r="R670" s="43"/>
      <c r="S670" s="43"/>
      <c r="T670" s="79"/>
      <c r="AT670" s="24" t="s">
        <v>163</v>
      </c>
      <c r="AU670" s="24" t="s">
        <v>88</v>
      </c>
    </row>
    <row r="671" spans="2:65" s="11" customFormat="1" ht="12">
      <c r="B671" s="211"/>
      <c r="C671" s="212"/>
      <c r="D671" s="175" t="s">
        <v>185</v>
      </c>
      <c r="E671" s="213" t="s">
        <v>32</v>
      </c>
      <c r="F671" s="214" t="s">
        <v>1271</v>
      </c>
      <c r="G671" s="212"/>
      <c r="H671" s="215">
        <v>0.48</v>
      </c>
      <c r="I671" s="216"/>
      <c r="J671" s="212"/>
      <c r="K671" s="212"/>
      <c r="L671" s="217"/>
      <c r="M671" s="218"/>
      <c r="N671" s="219"/>
      <c r="O671" s="219"/>
      <c r="P671" s="219"/>
      <c r="Q671" s="219"/>
      <c r="R671" s="219"/>
      <c r="S671" s="219"/>
      <c r="T671" s="220"/>
      <c r="AT671" s="221" t="s">
        <v>185</v>
      </c>
      <c r="AU671" s="221" t="s">
        <v>88</v>
      </c>
      <c r="AV671" s="11" t="s">
        <v>88</v>
      </c>
      <c r="AW671" s="11" t="s">
        <v>41</v>
      </c>
      <c r="AX671" s="11" t="s">
        <v>85</v>
      </c>
      <c r="AY671" s="221" t="s">
        <v>161</v>
      </c>
    </row>
    <row r="672" spans="2:65" s="1" customFormat="1" ht="16.5" customHeight="1">
      <c r="B672" s="42"/>
      <c r="C672" s="244" t="s">
        <v>1272</v>
      </c>
      <c r="D672" s="244" t="s">
        <v>416</v>
      </c>
      <c r="E672" s="245" t="s">
        <v>1273</v>
      </c>
      <c r="F672" s="246" t="s">
        <v>1274</v>
      </c>
      <c r="G672" s="247" t="s">
        <v>298</v>
      </c>
      <c r="H672" s="248">
        <v>1.248</v>
      </c>
      <c r="I672" s="249"/>
      <c r="J672" s="250">
        <f>ROUND(I672*H672,2)</f>
        <v>0</v>
      </c>
      <c r="K672" s="246" t="s">
        <v>178</v>
      </c>
      <c r="L672" s="251"/>
      <c r="M672" s="252" t="s">
        <v>32</v>
      </c>
      <c r="N672" s="253" t="s">
        <v>48</v>
      </c>
      <c r="O672" s="43"/>
      <c r="P672" s="172">
        <f>O672*H672</f>
        <v>0</v>
      </c>
      <c r="Q672" s="172">
        <v>1</v>
      </c>
      <c r="R672" s="172">
        <f>Q672*H672</f>
        <v>1.248</v>
      </c>
      <c r="S672" s="172">
        <v>0</v>
      </c>
      <c r="T672" s="173">
        <f>S672*H672</f>
        <v>0</v>
      </c>
      <c r="AR672" s="24" t="s">
        <v>223</v>
      </c>
      <c r="AT672" s="24" t="s">
        <v>416</v>
      </c>
      <c r="AU672" s="24" t="s">
        <v>88</v>
      </c>
      <c r="AY672" s="24" t="s">
        <v>161</v>
      </c>
      <c r="BE672" s="174">
        <f>IF(N672="základní",J672,0)</f>
        <v>0</v>
      </c>
      <c r="BF672" s="174">
        <f>IF(N672="snížená",J672,0)</f>
        <v>0</v>
      </c>
      <c r="BG672" s="174">
        <f>IF(N672="zákl. přenesená",J672,0)</f>
        <v>0</v>
      </c>
      <c r="BH672" s="174">
        <f>IF(N672="sníž. přenesená",J672,0)</f>
        <v>0</v>
      </c>
      <c r="BI672" s="174">
        <f>IF(N672="nulová",J672,0)</f>
        <v>0</v>
      </c>
      <c r="BJ672" s="24" t="s">
        <v>85</v>
      </c>
      <c r="BK672" s="174">
        <f>ROUND(I672*H672,2)</f>
        <v>0</v>
      </c>
      <c r="BL672" s="24" t="s">
        <v>160</v>
      </c>
      <c r="BM672" s="24" t="s">
        <v>1275</v>
      </c>
    </row>
    <row r="673" spans="2:65" s="1" customFormat="1" ht="24">
      <c r="B673" s="42"/>
      <c r="C673" s="64"/>
      <c r="D673" s="175" t="s">
        <v>163</v>
      </c>
      <c r="E673" s="64"/>
      <c r="F673" s="176" t="s">
        <v>1276</v>
      </c>
      <c r="G673" s="64"/>
      <c r="H673" s="64"/>
      <c r="I673" s="150"/>
      <c r="J673" s="64"/>
      <c r="K673" s="64"/>
      <c r="L673" s="62"/>
      <c r="M673" s="210"/>
      <c r="N673" s="43"/>
      <c r="O673" s="43"/>
      <c r="P673" s="43"/>
      <c r="Q673" s="43"/>
      <c r="R673" s="43"/>
      <c r="S673" s="43"/>
      <c r="T673" s="79"/>
      <c r="AT673" s="24" t="s">
        <v>163</v>
      </c>
      <c r="AU673" s="24" t="s">
        <v>88</v>
      </c>
    </row>
    <row r="674" spans="2:65" s="11" customFormat="1" ht="12">
      <c r="B674" s="211"/>
      <c r="C674" s="212"/>
      <c r="D674" s="175" t="s">
        <v>185</v>
      </c>
      <c r="E674" s="212"/>
      <c r="F674" s="214" t="s">
        <v>1277</v>
      </c>
      <c r="G674" s="212"/>
      <c r="H674" s="215">
        <v>1.248</v>
      </c>
      <c r="I674" s="216"/>
      <c r="J674" s="212"/>
      <c r="K674" s="212"/>
      <c r="L674" s="217"/>
      <c r="M674" s="218"/>
      <c r="N674" s="219"/>
      <c r="O674" s="219"/>
      <c r="P674" s="219"/>
      <c r="Q674" s="219"/>
      <c r="R674" s="219"/>
      <c r="S674" s="219"/>
      <c r="T674" s="220"/>
      <c r="AT674" s="221" t="s">
        <v>185</v>
      </c>
      <c r="AU674" s="221" t="s">
        <v>88</v>
      </c>
      <c r="AV674" s="11" t="s">
        <v>88</v>
      </c>
      <c r="AW674" s="11" t="s">
        <v>6</v>
      </c>
      <c r="AX674" s="11" t="s">
        <v>85</v>
      </c>
      <c r="AY674" s="221" t="s">
        <v>161</v>
      </c>
    </row>
    <row r="675" spans="2:65" s="10" customFormat="1" ht="29.85" customHeight="1">
      <c r="B675" s="194"/>
      <c r="C675" s="195"/>
      <c r="D675" s="196" t="s">
        <v>76</v>
      </c>
      <c r="E675" s="208" t="s">
        <v>293</v>
      </c>
      <c r="F675" s="208" t="s">
        <v>294</v>
      </c>
      <c r="G675" s="195"/>
      <c r="H675" s="195"/>
      <c r="I675" s="198"/>
      <c r="J675" s="209">
        <f>BK675</f>
        <v>0</v>
      </c>
      <c r="K675" s="195"/>
      <c r="L675" s="200"/>
      <c r="M675" s="201"/>
      <c r="N675" s="202"/>
      <c r="O675" s="202"/>
      <c r="P675" s="203">
        <f>SUM(P676:P705)</f>
        <v>0</v>
      </c>
      <c r="Q675" s="202"/>
      <c r="R675" s="203">
        <f>SUM(R676:R705)</f>
        <v>0</v>
      </c>
      <c r="S675" s="202"/>
      <c r="T675" s="204">
        <f>SUM(T676:T705)</f>
        <v>0</v>
      </c>
      <c r="AR675" s="205" t="s">
        <v>85</v>
      </c>
      <c r="AT675" s="206" t="s">
        <v>76</v>
      </c>
      <c r="AU675" s="206" t="s">
        <v>85</v>
      </c>
      <c r="AY675" s="205" t="s">
        <v>161</v>
      </c>
      <c r="BK675" s="207">
        <f>SUM(BK676:BK705)</f>
        <v>0</v>
      </c>
    </row>
    <row r="676" spans="2:65" s="1" customFormat="1" ht="16.5" customHeight="1">
      <c r="B676" s="42"/>
      <c r="C676" s="163" t="s">
        <v>1278</v>
      </c>
      <c r="D676" s="163" t="s">
        <v>156</v>
      </c>
      <c r="E676" s="164" t="s">
        <v>1279</v>
      </c>
      <c r="F676" s="165" t="s">
        <v>1280</v>
      </c>
      <c r="G676" s="166" t="s">
        <v>298</v>
      </c>
      <c r="H676" s="167">
        <v>164.52699999999999</v>
      </c>
      <c r="I676" s="168"/>
      <c r="J676" s="169">
        <f>ROUND(I676*H676,2)</f>
        <v>0</v>
      </c>
      <c r="K676" s="165" t="s">
        <v>178</v>
      </c>
      <c r="L676" s="62"/>
      <c r="M676" s="170" t="s">
        <v>32</v>
      </c>
      <c r="N676" s="171" t="s">
        <v>48</v>
      </c>
      <c r="O676" s="43"/>
      <c r="P676" s="172">
        <f>O676*H676</f>
        <v>0</v>
      </c>
      <c r="Q676" s="172">
        <v>0</v>
      </c>
      <c r="R676" s="172">
        <f>Q676*H676</f>
        <v>0</v>
      </c>
      <c r="S676" s="172">
        <v>0</v>
      </c>
      <c r="T676" s="173">
        <f>S676*H676</f>
        <v>0</v>
      </c>
      <c r="AR676" s="24" t="s">
        <v>160</v>
      </c>
      <c r="AT676" s="24" t="s">
        <v>156</v>
      </c>
      <c r="AU676" s="24" t="s">
        <v>88</v>
      </c>
      <c r="AY676" s="24" t="s">
        <v>161</v>
      </c>
      <c r="BE676" s="174">
        <f>IF(N676="základní",J676,0)</f>
        <v>0</v>
      </c>
      <c r="BF676" s="174">
        <f>IF(N676="snížená",J676,0)</f>
        <v>0</v>
      </c>
      <c r="BG676" s="174">
        <f>IF(N676="zákl. přenesená",J676,0)</f>
        <v>0</v>
      </c>
      <c r="BH676" s="174">
        <f>IF(N676="sníž. přenesená",J676,0)</f>
        <v>0</v>
      </c>
      <c r="BI676" s="174">
        <f>IF(N676="nulová",J676,0)</f>
        <v>0</v>
      </c>
      <c r="BJ676" s="24" t="s">
        <v>85</v>
      </c>
      <c r="BK676" s="174">
        <f>ROUND(I676*H676,2)</f>
        <v>0</v>
      </c>
      <c r="BL676" s="24" t="s">
        <v>160</v>
      </c>
      <c r="BM676" s="24" t="s">
        <v>1281</v>
      </c>
    </row>
    <row r="677" spans="2:65" s="13" customFormat="1" ht="12">
      <c r="B677" s="234"/>
      <c r="C677" s="235"/>
      <c r="D677" s="175" t="s">
        <v>185</v>
      </c>
      <c r="E677" s="236" t="s">
        <v>32</v>
      </c>
      <c r="F677" s="237" t="s">
        <v>1282</v>
      </c>
      <c r="G677" s="235"/>
      <c r="H677" s="236" t="s">
        <v>32</v>
      </c>
      <c r="I677" s="238"/>
      <c r="J677" s="235"/>
      <c r="K677" s="235"/>
      <c r="L677" s="239"/>
      <c r="M677" s="240"/>
      <c r="N677" s="241"/>
      <c r="O677" s="241"/>
      <c r="P677" s="241"/>
      <c r="Q677" s="241"/>
      <c r="R677" s="241"/>
      <c r="S677" s="241"/>
      <c r="T677" s="242"/>
      <c r="AT677" s="243" t="s">
        <v>185</v>
      </c>
      <c r="AU677" s="243" t="s">
        <v>88</v>
      </c>
      <c r="AV677" s="13" t="s">
        <v>85</v>
      </c>
      <c r="AW677" s="13" t="s">
        <v>41</v>
      </c>
      <c r="AX677" s="13" t="s">
        <v>77</v>
      </c>
      <c r="AY677" s="243" t="s">
        <v>161</v>
      </c>
    </row>
    <row r="678" spans="2:65" s="11" customFormat="1" ht="12">
      <c r="B678" s="211"/>
      <c r="C678" s="212"/>
      <c r="D678" s="175" t="s">
        <v>185</v>
      </c>
      <c r="E678" s="213" t="s">
        <v>32</v>
      </c>
      <c r="F678" s="214" t="s">
        <v>1283</v>
      </c>
      <c r="G678" s="212"/>
      <c r="H678" s="215">
        <v>124.687</v>
      </c>
      <c r="I678" s="216"/>
      <c r="J678" s="212"/>
      <c r="K678" s="212"/>
      <c r="L678" s="217"/>
      <c r="M678" s="218"/>
      <c r="N678" s="219"/>
      <c r="O678" s="219"/>
      <c r="P678" s="219"/>
      <c r="Q678" s="219"/>
      <c r="R678" s="219"/>
      <c r="S678" s="219"/>
      <c r="T678" s="220"/>
      <c r="AT678" s="221" t="s">
        <v>185</v>
      </c>
      <c r="AU678" s="221" t="s">
        <v>88</v>
      </c>
      <c r="AV678" s="11" t="s">
        <v>88</v>
      </c>
      <c r="AW678" s="11" t="s">
        <v>41</v>
      </c>
      <c r="AX678" s="11" t="s">
        <v>77</v>
      </c>
      <c r="AY678" s="221" t="s">
        <v>161</v>
      </c>
    </row>
    <row r="679" spans="2:65" s="11" customFormat="1" ht="12">
      <c r="B679" s="211"/>
      <c r="C679" s="212"/>
      <c r="D679" s="175" t="s">
        <v>185</v>
      </c>
      <c r="E679" s="213" t="s">
        <v>32</v>
      </c>
      <c r="F679" s="214" t="s">
        <v>1284</v>
      </c>
      <c r="G679" s="212"/>
      <c r="H679" s="215">
        <v>39.840000000000003</v>
      </c>
      <c r="I679" s="216"/>
      <c r="J679" s="212"/>
      <c r="K679" s="212"/>
      <c r="L679" s="217"/>
      <c r="M679" s="218"/>
      <c r="N679" s="219"/>
      <c r="O679" s="219"/>
      <c r="P679" s="219"/>
      <c r="Q679" s="219"/>
      <c r="R679" s="219"/>
      <c r="S679" s="219"/>
      <c r="T679" s="220"/>
      <c r="AT679" s="221" t="s">
        <v>185</v>
      </c>
      <c r="AU679" s="221" t="s">
        <v>88</v>
      </c>
      <c r="AV679" s="11" t="s">
        <v>88</v>
      </c>
      <c r="AW679" s="11" t="s">
        <v>41</v>
      </c>
      <c r="AX679" s="11" t="s">
        <v>77</v>
      </c>
      <c r="AY679" s="221" t="s">
        <v>161</v>
      </c>
    </row>
    <row r="680" spans="2:65" s="12" customFormat="1" ht="12">
      <c r="B680" s="222"/>
      <c r="C680" s="223"/>
      <c r="D680" s="175" t="s">
        <v>185</v>
      </c>
      <c r="E680" s="224" t="s">
        <v>32</v>
      </c>
      <c r="F680" s="225" t="s">
        <v>192</v>
      </c>
      <c r="G680" s="223"/>
      <c r="H680" s="226">
        <v>164.52699999999999</v>
      </c>
      <c r="I680" s="227"/>
      <c r="J680" s="223"/>
      <c r="K680" s="223"/>
      <c r="L680" s="228"/>
      <c r="M680" s="229"/>
      <c r="N680" s="230"/>
      <c r="O680" s="230"/>
      <c r="P680" s="230"/>
      <c r="Q680" s="230"/>
      <c r="R680" s="230"/>
      <c r="S680" s="230"/>
      <c r="T680" s="231"/>
      <c r="AT680" s="232" t="s">
        <v>185</v>
      </c>
      <c r="AU680" s="232" t="s">
        <v>88</v>
      </c>
      <c r="AV680" s="12" t="s">
        <v>160</v>
      </c>
      <c r="AW680" s="12" t="s">
        <v>41</v>
      </c>
      <c r="AX680" s="12" t="s">
        <v>85</v>
      </c>
      <c r="AY680" s="232" t="s">
        <v>161</v>
      </c>
    </row>
    <row r="681" spans="2:65" s="1" customFormat="1" ht="16.5" customHeight="1">
      <c r="B681" s="42"/>
      <c r="C681" s="163" t="s">
        <v>1285</v>
      </c>
      <c r="D681" s="163" t="s">
        <v>156</v>
      </c>
      <c r="E681" s="164" t="s">
        <v>296</v>
      </c>
      <c r="F681" s="165" t="s">
        <v>297</v>
      </c>
      <c r="G681" s="166" t="s">
        <v>298</v>
      </c>
      <c r="H681" s="167">
        <v>154.31899999999999</v>
      </c>
      <c r="I681" s="168"/>
      <c r="J681" s="169">
        <f>ROUND(I681*H681,2)</f>
        <v>0</v>
      </c>
      <c r="K681" s="165" t="s">
        <v>178</v>
      </c>
      <c r="L681" s="62"/>
      <c r="M681" s="170" t="s">
        <v>32</v>
      </c>
      <c r="N681" s="171" t="s">
        <v>48</v>
      </c>
      <c r="O681" s="43"/>
      <c r="P681" s="172">
        <f>O681*H681</f>
        <v>0</v>
      </c>
      <c r="Q681" s="172">
        <v>0</v>
      </c>
      <c r="R681" s="172">
        <f>Q681*H681</f>
        <v>0</v>
      </c>
      <c r="S681" s="172">
        <v>0</v>
      </c>
      <c r="T681" s="173">
        <f>S681*H681</f>
        <v>0</v>
      </c>
      <c r="AR681" s="24" t="s">
        <v>160</v>
      </c>
      <c r="AT681" s="24" t="s">
        <v>156</v>
      </c>
      <c r="AU681" s="24" t="s">
        <v>88</v>
      </c>
      <c r="AY681" s="24" t="s">
        <v>161</v>
      </c>
      <c r="BE681" s="174">
        <f>IF(N681="základní",J681,0)</f>
        <v>0</v>
      </c>
      <c r="BF681" s="174">
        <f>IF(N681="snížená",J681,0)</f>
        <v>0</v>
      </c>
      <c r="BG681" s="174">
        <f>IF(N681="zákl. přenesená",J681,0)</f>
        <v>0</v>
      </c>
      <c r="BH681" s="174">
        <f>IF(N681="sníž. přenesená",J681,0)</f>
        <v>0</v>
      </c>
      <c r="BI681" s="174">
        <f>IF(N681="nulová",J681,0)</f>
        <v>0</v>
      </c>
      <c r="BJ681" s="24" t="s">
        <v>85</v>
      </c>
      <c r="BK681" s="174">
        <f>ROUND(I681*H681,2)</f>
        <v>0</v>
      </c>
      <c r="BL681" s="24" t="s">
        <v>160</v>
      </c>
      <c r="BM681" s="24" t="s">
        <v>1286</v>
      </c>
    </row>
    <row r="682" spans="2:65" s="1" customFormat="1" ht="24">
      <c r="B682" s="42"/>
      <c r="C682" s="64"/>
      <c r="D682" s="175" t="s">
        <v>163</v>
      </c>
      <c r="E682" s="64"/>
      <c r="F682" s="176" t="s">
        <v>1287</v>
      </c>
      <c r="G682" s="64"/>
      <c r="H682" s="64"/>
      <c r="I682" s="150"/>
      <c r="J682" s="64"/>
      <c r="K682" s="64"/>
      <c r="L682" s="62"/>
      <c r="M682" s="210"/>
      <c r="N682" s="43"/>
      <c r="O682" s="43"/>
      <c r="P682" s="43"/>
      <c r="Q682" s="43"/>
      <c r="R682" s="43"/>
      <c r="S682" s="43"/>
      <c r="T682" s="79"/>
      <c r="AT682" s="24" t="s">
        <v>163</v>
      </c>
      <c r="AU682" s="24" t="s">
        <v>88</v>
      </c>
    </row>
    <row r="683" spans="2:65" s="11" customFormat="1" ht="12">
      <c r="B683" s="211"/>
      <c r="C683" s="212"/>
      <c r="D683" s="175" t="s">
        <v>185</v>
      </c>
      <c r="E683" s="213" t="s">
        <v>32</v>
      </c>
      <c r="F683" s="214" t="s">
        <v>1288</v>
      </c>
      <c r="G683" s="212"/>
      <c r="H683" s="215">
        <v>154.31899999999999</v>
      </c>
      <c r="I683" s="216"/>
      <c r="J683" s="212"/>
      <c r="K683" s="212"/>
      <c r="L683" s="217"/>
      <c r="M683" s="218"/>
      <c r="N683" s="219"/>
      <c r="O683" s="219"/>
      <c r="P683" s="219"/>
      <c r="Q683" s="219"/>
      <c r="R683" s="219"/>
      <c r="S683" s="219"/>
      <c r="T683" s="220"/>
      <c r="AT683" s="221" t="s">
        <v>185</v>
      </c>
      <c r="AU683" s="221" t="s">
        <v>88</v>
      </c>
      <c r="AV683" s="11" t="s">
        <v>88</v>
      </c>
      <c r="AW683" s="11" t="s">
        <v>41</v>
      </c>
      <c r="AX683" s="11" t="s">
        <v>85</v>
      </c>
      <c r="AY683" s="221" t="s">
        <v>161</v>
      </c>
    </row>
    <row r="684" spans="2:65" s="1" customFormat="1" ht="16.5" customHeight="1">
      <c r="B684" s="42"/>
      <c r="C684" s="163" t="s">
        <v>1289</v>
      </c>
      <c r="D684" s="163" t="s">
        <v>156</v>
      </c>
      <c r="E684" s="164" t="s">
        <v>302</v>
      </c>
      <c r="F684" s="165" t="s">
        <v>303</v>
      </c>
      <c r="G684" s="166" t="s">
        <v>298</v>
      </c>
      <c r="H684" s="167">
        <v>2932.0610000000001</v>
      </c>
      <c r="I684" s="168"/>
      <c r="J684" s="169">
        <f>ROUND(I684*H684,2)</f>
        <v>0</v>
      </c>
      <c r="K684" s="165" t="s">
        <v>178</v>
      </c>
      <c r="L684" s="62"/>
      <c r="M684" s="170" t="s">
        <v>32</v>
      </c>
      <c r="N684" s="171" t="s">
        <v>48</v>
      </c>
      <c r="O684" s="43"/>
      <c r="P684" s="172">
        <f>O684*H684</f>
        <v>0</v>
      </c>
      <c r="Q684" s="172">
        <v>0</v>
      </c>
      <c r="R684" s="172">
        <f>Q684*H684</f>
        <v>0</v>
      </c>
      <c r="S684" s="172">
        <v>0</v>
      </c>
      <c r="T684" s="173">
        <f>S684*H684</f>
        <v>0</v>
      </c>
      <c r="AR684" s="24" t="s">
        <v>160</v>
      </c>
      <c r="AT684" s="24" t="s">
        <v>156</v>
      </c>
      <c r="AU684" s="24" t="s">
        <v>88</v>
      </c>
      <c r="AY684" s="24" t="s">
        <v>161</v>
      </c>
      <c r="BE684" s="174">
        <f>IF(N684="základní",J684,0)</f>
        <v>0</v>
      </c>
      <c r="BF684" s="174">
        <f>IF(N684="snížená",J684,0)</f>
        <v>0</v>
      </c>
      <c r="BG684" s="174">
        <f>IF(N684="zákl. přenesená",J684,0)</f>
        <v>0</v>
      </c>
      <c r="BH684" s="174">
        <f>IF(N684="sníž. přenesená",J684,0)</f>
        <v>0</v>
      </c>
      <c r="BI684" s="174">
        <f>IF(N684="nulová",J684,0)</f>
        <v>0</v>
      </c>
      <c r="BJ684" s="24" t="s">
        <v>85</v>
      </c>
      <c r="BK684" s="174">
        <f>ROUND(I684*H684,2)</f>
        <v>0</v>
      </c>
      <c r="BL684" s="24" t="s">
        <v>160</v>
      </c>
      <c r="BM684" s="24" t="s">
        <v>1290</v>
      </c>
    </row>
    <row r="685" spans="2:65" s="1" customFormat="1" ht="24">
      <c r="B685" s="42"/>
      <c r="C685" s="64"/>
      <c r="D685" s="175" t="s">
        <v>163</v>
      </c>
      <c r="E685" s="64"/>
      <c r="F685" s="176" t="s">
        <v>1291</v>
      </c>
      <c r="G685" s="64"/>
      <c r="H685" s="64"/>
      <c r="I685" s="150"/>
      <c r="J685" s="64"/>
      <c r="K685" s="64"/>
      <c r="L685" s="62"/>
      <c r="M685" s="210"/>
      <c r="N685" s="43"/>
      <c r="O685" s="43"/>
      <c r="P685" s="43"/>
      <c r="Q685" s="43"/>
      <c r="R685" s="43"/>
      <c r="S685" s="43"/>
      <c r="T685" s="79"/>
      <c r="AT685" s="24" t="s">
        <v>163</v>
      </c>
      <c r="AU685" s="24" t="s">
        <v>88</v>
      </c>
    </row>
    <row r="686" spans="2:65" s="11" customFormat="1" ht="12">
      <c r="B686" s="211"/>
      <c r="C686" s="212"/>
      <c r="D686" s="175" t="s">
        <v>185</v>
      </c>
      <c r="E686" s="212"/>
      <c r="F686" s="214" t="s">
        <v>1292</v>
      </c>
      <c r="G686" s="212"/>
      <c r="H686" s="215">
        <v>2932.0610000000001</v>
      </c>
      <c r="I686" s="216"/>
      <c r="J686" s="212"/>
      <c r="K686" s="212"/>
      <c r="L686" s="217"/>
      <c r="M686" s="218"/>
      <c r="N686" s="219"/>
      <c r="O686" s="219"/>
      <c r="P686" s="219"/>
      <c r="Q686" s="219"/>
      <c r="R686" s="219"/>
      <c r="S686" s="219"/>
      <c r="T686" s="220"/>
      <c r="AT686" s="221" t="s">
        <v>185</v>
      </c>
      <c r="AU686" s="221" t="s">
        <v>88</v>
      </c>
      <c r="AV686" s="11" t="s">
        <v>88</v>
      </c>
      <c r="AW686" s="11" t="s">
        <v>6</v>
      </c>
      <c r="AX686" s="11" t="s">
        <v>85</v>
      </c>
      <c r="AY686" s="221" t="s">
        <v>161</v>
      </c>
    </row>
    <row r="687" spans="2:65" s="1" customFormat="1" ht="16.5" customHeight="1">
      <c r="B687" s="42"/>
      <c r="C687" s="163" t="s">
        <v>1293</v>
      </c>
      <c r="D687" s="163" t="s">
        <v>156</v>
      </c>
      <c r="E687" s="164" t="s">
        <v>1294</v>
      </c>
      <c r="F687" s="165" t="s">
        <v>1295</v>
      </c>
      <c r="G687" s="166" t="s">
        <v>298</v>
      </c>
      <c r="H687" s="167">
        <v>191.34700000000001</v>
      </c>
      <c r="I687" s="168"/>
      <c r="J687" s="169">
        <f>ROUND(I687*H687,2)</f>
        <v>0</v>
      </c>
      <c r="K687" s="165" t="s">
        <v>178</v>
      </c>
      <c r="L687" s="62"/>
      <c r="M687" s="170" t="s">
        <v>32</v>
      </c>
      <c r="N687" s="171" t="s">
        <v>48</v>
      </c>
      <c r="O687" s="43"/>
      <c r="P687" s="172">
        <f>O687*H687</f>
        <v>0</v>
      </c>
      <c r="Q687" s="172">
        <v>0</v>
      </c>
      <c r="R687" s="172">
        <f>Q687*H687</f>
        <v>0</v>
      </c>
      <c r="S687" s="172">
        <v>0</v>
      </c>
      <c r="T687" s="173">
        <f>S687*H687</f>
        <v>0</v>
      </c>
      <c r="AR687" s="24" t="s">
        <v>160</v>
      </c>
      <c r="AT687" s="24" t="s">
        <v>156</v>
      </c>
      <c r="AU687" s="24" t="s">
        <v>88</v>
      </c>
      <c r="AY687" s="24" t="s">
        <v>161</v>
      </c>
      <c r="BE687" s="174">
        <f>IF(N687="základní",J687,0)</f>
        <v>0</v>
      </c>
      <c r="BF687" s="174">
        <f>IF(N687="snížená",J687,0)</f>
        <v>0</v>
      </c>
      <c r="BG687" s="174">
        <f>IF(N687="zákl. přenesená",J687,0)</f>
        <v>0</v>
      </c>
      <c r="BH687" s="174">
        <f>IF(N687="sníž. přenesená",J687,0)</f>
        <v>0</v>
      </c>
      <c r="BI687" s="174">
        <f>IF(N687="nulová",J687,0)</f>
        <v>0</v>
      </c>
      <c r="BJ687" s="24" t="s">
        <v>85</v>
      </c>
      <c r="BK687" s="174">
        <f>ROUND(I687*H687,2)</f>
        <v>0</v>
      </c>
      <c r="BL687" s="24" t="s">
        <v>160</v>
      </c>
      <c r="BM687" s="24" t="s">
        <v>1296</v>
      </c>
    </row>
    <row r="688" spans="2:65" s="1" customFormat="1" ht="24">
      <c r="B688" s="42"/>
      <c r="C688" s="64"/>
      <c r="D688" s="175" t="s">
        <v>163</v>
      </c>
      <c r="E688" s="64"/>
      <c r="F688" s="176" t="s">
        <v>1287</v>
      </c>
      <c r="G688" s="64"/>
      <c r="H688" s="64"/>
      <c r="I688" s="150"/>
      <c r="J688" s="64"/>
      <c r="K688" s="64"/>
      <c r="L688" s="62"/>
      <c r="M688" s="210"/>
      <c r="N688" s="43"/>
      <c r="O688" s="43"/>
      <c r="P688" s="43"/>
      <c r="Q688" s="43"/>
      <c r="R688" s="43"/>
      <c r="S688" s="43"/>
      <c r="T688" s="79"/>
      <c r="AT688" s="24" t="s">
        <v>163</v>
      </c>
      <c r="AU688" s="24" t="s">
        <v>88</v>
      </c>
    </row>
    <row r="689" spans="2:65" s="13" customFormat="1" ht="12">
      <c r="B689" s="234"/>
      <c r="C689" s="235"/>
      <c r="D689" s="175" t="s">
        <v>185</v>
      </c>
      <c r="E689" s="236" t="s">
        <v>32</v>
      </c>
      <c r="F689" s="237" t="s">
        <v>1282</v>
      </c>
      <c r="G689" s="235"/>
      <c r="H689" s="236" t="s">
        <v>32</v>
      </c>
      <c r="I689" s="238"/>
      <c r="J689" s="235"/>
      <c r="K689" s="235"/>
      <c r="L689" s="239"/>
      <c r="M689" s="240"/>
      <c r="N689" s="241"/>
      <c r="O689" s="241"/>
      <c r="P689" s="241"/>
      <c r="Q689" s="241"/>
      <c r="R689" s="241"/>
      <c r="S689" s="241"/>
      <c r="T689" s="242"/>
      <c r="AT689" s="243" t="s">
        <v>185</v>
      </c>
      <c r="AU689" s="243" t="s">
        <v>88</v>
      </c>
      <c r="AV689" s="13" t="s">
        <v>85</v>
      </c>
      <c r="AW689" s="13" t="s">
        <v>41</v>
      </c>
      <c r="AX689" s="13" t="s">
        <v>77</v>
      </c>
      <c r="AY689" s="243" t="s">
        <v>161</v>
      </c>
    </row>
    <row r="690" spans="2:65" s="11" customFormat="1" ht="12">
      <c r="B690" s="211"/>
      <c r="C690" s="212"/>
      <c r="D690" s="175" t="s">
        <v>185</v>
      </c>
      <c r="E690" s="213" t="s">
        <v>32</v>
      </c>
      <c r="F690" s="214" t="s">
        <v>1283</v>
      </c>
      <c r="G690" s="212"/>
      <c r="H690" s="215">
        <v>124.687</v>
      </c>
      <c r="I690" s="216"/>
      <c r="J690" s="212"/>
      <c r="K690" s="212"/>
      <c r="L690" s="217"/>
      <c r="M690" s="218"/>
      <c r="N690" s="219"/>
      <c r="O690" s="219"/>
      <c r="P690" s="219"/>
      <c r="Q690" s="219"/>
      <c r="R690" s="219"/>
      <c r="S690" s="219"/>
      <c r="T690" s="220"/>
      <c r="AT690" s="221" t="s">
        <v>185</v>
      </c>
      <c r="AU690" s="221" t="s">
        <v>88</v>
      </c>
      <c r="AV690" s="11" t="s">
        <v>88</v>
      </c>
      <c r="AW690" s="11" t="s">
        <v>41</v>
      </c>
      <c r="AX690" s="11" t="s">
        <v>77</v>
      </c>
      <c r="AY690" s="221" t="s">
        <v>161</v>
      </c>
    </row>
    <row r="691" spans="2:65" s="11" customFormat="1" ht="12">
      <c r="B691" s="211"/>
      <c r="C691" s="212"/>
      <c r="D691" s="175" t="s">
        <v>185</v>
      </c>
      <c r="E691" s="213" t="s">
        <v>32</v>
      </c>
      <c r="F691" s="214" t="s">
        <v>1297</v>
      </c>
      <c r="G691" s="212"/>
      <c r="H691" s="215">
        <v>26.82</v>
      </c>
      <c r="I691" s="216"/>
      <c r="J691" s="212"/>
      <c r="K691" s="212"/>
      <c r="L691" s="217"/>
      <c r="M691" s="218"/>
      <c r="N691" s="219"/>
      <c r="O691" s="219"/>
      <c r="P691" s="219"/>
      <c r="Q691" s="219"/>
      <c r="R691" s="219"/>
      <c r="S691" s="219"/>
      <c r="T691" s="220"/>
      <c r="AT691" s="221" t="s">
        <v>185</v>
      </c>
      <c r="AU691" s="221" t="s">
        <v>88</v>
      </c>
      <c r="AV691" s="11" t="s">
        <v>88</v>
      </c>
      <c r="AW691" s="11" t="s">
        <v>41</v>
      </c>
      <c r="AX691" s="11" t="s">
        <v>77</v>
      </c>
      <c r="AY691" s="221" t="s">
        <v>161</v>
      </c>
    </row>
    <row r="692" spans="2:65" s="11" customFormat="1" ht="12">
      <c r="B692" s="211"/>
      <c r="C692" s="212"/>
      <c r="D692" s="175" t="s">
        <v>185</v>
      </c>
      <c r="E692" s="213" t="s">
        <v>32</v>
      </c>
      <c r="F692" s="214" t="s">
        <v>1284</v>
      </c>
      <c r="G692" s="212"/>
      <c r="H692" s="215">
        <v>39.840000000000003</v>
      </c>
      <c r="I692" s="216"/>
      <c r="J692" s="212"/>
      <c r="K692" s="212"/>
      <c r="L692" s="217"/>
      <c r="M692" s="218"/>
      <c r="N692" s="219"/>
      <c r="O692" s="219"/>
      <c r="P692" s="219"/>
      <c r="Q692" s="219"/>
      <c r="R692" s="219"/>
      <c r="S692" s="219"/>
      <c r="T692" s="220"/>
      <c r="AT692" s="221" t="s">
        <v>185</v>
      </c>
      <c r="AU692" s="221" t="s">
        <v>88</v>
      </c>
      <c r="AV692" s="11" t="s">
        <v>88</v>
      </c>
      <c r="AW692" s="11" t="s">
        <v>41</v>
      </c>
      <c r="AX692" s="11" t="s">
        <v>77</v>
      </c>
      <c r="AY692" s="221" t="s">
        <v>161</v>
      </c>
    </row>
    <row r="693" spans="2:65" s="12" customFormat="1" ht="12">
      <c r="B693" s="222"/>
      <c r="C693" s="223"/>
      <c r="D693" s="175" t="s">
        <v>185</v>
      </c>
      <c r="E693" s="224" t="s">
        <v>32</v>
      </c>
      <c r="F693" s="225" t="s">
        <v>192</v>
      </c>
      <c r="G693" s="223"/>
      <c r="H693" s="226">
        <v>191.34700000000001</v>
      </c>
      <c r="I693" s="227"/>
      <c r="J693" s="223"/>
      <c r="K693" s="223"/>
      <c r="L693" s="228"/>
      <c r="M693" s="229"/>
      <c r="N693" s="230"/>
      <c r="O693" s="230"/>
      <c r="P693" s="230"/>
      <c r="Q693" s="230"/>
      <c r="R693" s="230"/>
      <c r="S693" s="230"/>
      <c r="T693" s="231"/>
      <c r="AT693" s="232" t="s">
        <v>185</v>
      </c>
      <c r="AU693" s="232" t="s">
        <v>88</v>
      </c>
      <c r="AV693" s="12" t="s">
        <v>160</v>
      </c>
      <c r="AW693" s="12" t="s">
        <v>41</v>
      </c>
      <c r="AX693" s="12" t="s">
        <v>85</v>
      </c>
      <c r="AY693" s="232" t="s">
        <v>161</v>
      </c>
    </row>
    <row r="694" spans="2:65" s="1" customFormat="1" ht="16.5" customHeight="1">
      <c r="B694" s="42"/>
      <c r="C694" s="163" t="s">
        <v>1298</v>
      </c>
      <c r="D694" s="163" t="s">
        <v>156</v>
      </c>
      <c r="E694" s="164" t="s">
        <v>1299</v>
      </c>
      <c r="F694" s="165" t="s">
        <v>1300</v>
      </c>
      <c r="G694" s="166" t="s">
        <v>298</v>
      </c>
      <c r="H694" s="167">
        <v>191.34700000000001</v>
      </c>
      <c r="I694" s="168"/>
      <c r="J694" s="169">
        <f>ROUND(I694*H694,2)</f>
        <v>0</v>
      </c>
      <c r="K694" s="165" t="s">
        <v>178</v>
      </c>
      <c r="L694" s="62"/>
      <c r="M694" s="170" t="s">
        <v>32</v>
      </c>
      <c r="N694" s="171" t="s">
        <v>48</v>
      </c>
      <c r="O694" s="43"/>
      <c r="P694" s="172">
        <f>O694*H694</f>
        <v>0</v>
      </c>
      <c r="Q694" s="172">
        <v>0</v>
      </c>
      <c r="R694" s="172">
        <f>Q694*H694</f>
        <v>0</v>
      </c>
      <c r="S694" s="172">
        <v>0</v>
      </c>
      <c r="T694" s="173">
        <f>S694*H694</f>
        <v>0</v>
      </c>
      <c r="AR694" s="24" t="s">
        <v>160</v>
      </c>
      <c r="AT694" s="24" t="s">
        <v>156</v>
      </c>
      <c r="AU694" s="24" t="s">
        <v>88</v>
      </c>
      <c r="AY694" s="24" t="s">
        <v>161</v>
      </c>
      <c r="BE694" s="174">
        <f>IF(N694="základní",J694,0)</f>
        <v>0</v>
      </c>
      <c r="BF694" s="174">
        <f>IF(N694="snížená",J694,0)</f>
        <v>0</v>
      </c>
      <c r="BG694" s="174">
        <f>IF(N694="zákl. přenesená",J694,0)</f>
        <v>0</v>
      </c>
      <c r="BH694" s="174">
        <f>IF(N694="sníž. přenesená",J694,0)</f>
        <v>0</v>
      </c>
      <c r="BI694" s="174">
        <f>IF(N694="nulová",J694,0)</f>
        <v>0</v>
      </c>
      <c r="BJ694" s="24" t="s">
        <v>85</v>
      </c>
      <c r="BK694" s="174">
        <f>ROUND(I694*H694,2)</f>
        <v>0</v>
      </c>
      <c r="BL694" s="24" t="s">
        <v>160</v>
      </c>
      <c r="BM694" s="24" t="s">
        <v>1301</v>
      </c>
    </row>
    <row r="695" spans="2:65" s="1" customFormat="1" ht="24">
      <c r="B695" s="42"/>
      <c r="C695" s="64"/>
      <c r="D695" s="175" t="s">
        <v>163</v>
      </c>
      <c r="E695" s="64"/>
      <c r="F695" s="176" t="s">
        <v>1291</v>
      </c>
      <c r="G695" s="64"/>
      <c r="H695" s="64"/>
      <c r="I695" s="150"/>
      <c r="J695" s="64"/>
      <c r="K695" s="64"/>
      <c r="L695" s="62"/>
      <c r="M695" s="210"/>
      <c r="N695" s="43"/>
      <c r="O695" s="43"/>
      <c r="P695" s="43"/>
      <c r="Q695" s="43"/>
      <c r="R695" s="43"/>
      <c r="S695" s="43"/>
      <c r="T695" s="79"/>
      <c r="AT695" s="24" t="s">
        <v>163</v>
      </c>
      <c r="AU695" s="24" t="s">
        <v>88</v>
      </c>
    </row>
    <row r="696" spans="2:65" s="1" customFormat="1" ht="16.5" customHeight="1">
      <c r="B696" s="42"/>
      <c r="C696" s="163" t="s">
        <v>1302</v>
      </c>
      <c r="D696" s="163" t="s">
        <v>156</v>
      </c>
      <c r="E696" s="164" t="s">
        <v>1303</v>
      </c>
      <c r="F696" s="165" t="s">
        <v>1304</v>
      </c>
      <c r="G696" s="166" t="s">
        <v>298</v>
      </c>
      <c r="H696" s="167">
        <v>191.34700000000001</v>
      </c>
      <c r="I696" s="168"/>
      <c r="J696" s="169">
        <f>ROUND(I696*H696,2)</f>
        <v>0</v>
      </c>
      <c r="K696" s="165" t="s">
        <v>178</v>
      </c>
      <c r="L696" s="62"/>
      <c r="M696" s="170" t="s">
        <v>32</v>
      </c>
      <c r="N696" s="171" t="s">
        <v>48</v>
      </c>
      <c r="O696" s="43"/>
      <c r="P696" s="172">
        <f>O696*H696</f>
        <v>0</v>
      </c>
      <c r="Q696" s="172">
        <v>0</v>
      </c>
      <c r="R696" s="172">
        <f>Q696*H696</f>
        <v>0</v>
      </c>
      <c r="S696" s="172">
        <v>0</v>
      </c>
      <c r="T696" s="173">
        <f>S696*H696</f>
        <v>0</v>
      </c>
      <c r="AR696" s="24" t="s">
        <v>160</v>
      </c>
      <c r="AT696" s="24" t="s">
        <v>156</v>
      </c>
      <c r="AU696" s="24" t="s">
        <v>88</v>
      </c>
      <c r="AY696" s="24" t="s">
        <v>161</v>
      </c>
      <c r="BE696" s="174">
        <f>IF(N696="základní",J696,0)</f>
        <v>0</v>
      </c>
      <c r="BF696" s="174">
        <f>IF(N696="snížená",J696,0)</f>
        <v>0</v>
      </c>
      <c r="BG696" s="174">
        <f>IF(N696="zákl. přenesená",J696,0)</f>
        <v>0</v>
      </c>
      <c r="BH696" s="174">
        <f>IF(N696="sníž. přenesená",J696,0)</f>
        <v>0</v>
      </c>
      <c r="BI696" s="174">
        <f>IF(N696="nulová",J696,0)</f>
        <v>0</v>
      </c>
      <c r="BJ696" s="24" t="s">
        <v>85</v>
      </c>
      <c r="BK696" s="174">
        <f>ROUND(I696*H696,2)</f>
        <v>0</v>
      </c>
      <c r="BL696" s="24" t="s">
        <v>160</v>
      </c>
      <c r="BM696" s="24" t="s">
        <v>1305</v>
      </c>
    </row>
    <row r="697" spans="2:65" s="1" customFormat="1" ht="24">
      <c r="B697" s="42"/>
      <c r="C697" s="64"/>
      <c r="D697" s="175" t="s">
        <v>163</v>
      </c>
      <c r="E697" s="64"/>
      <c r="F697" s="176" t="s">
        <v>1306</v>
      </c>
      <c r="G697" s="64"/>
      <c r="H697" s="64"/>
      <c r="I697" s="150"/>
      <c r="J697" s="64"/>
      <c r="K697" s="64"/>
      <c r="L697" s="62"/>
      <c r="M697" s="210"/>
      <c r="N697" s="43"/>
      <c r="O697" s="43"/>
      <c r="P697" s="43"/>
      <c r="Q697" s="43"/>
      <c r="R697" s="43"/>
      <c r="S697" s="43"/>
      <c r="T697" s="79"/>
      <c r="AT697" s="24" t="s">
        <v>163</v>
      </c>
      <c r="AU697" s="24" t="s">
        <v>88</v>
      </c>
    </row>
    <row r="698" spans="2:65" s="1" customFormat="1" ht="16.5" customHeight="1">
      <c r="B698" s="42"/>
      <c r="C698" s="163" t="s">
        <v>1307</v>
      </c>
      <c r="D698" s="163" t="s">
        <v>156</v>
      </c>
      <c r="E698" s="164" t="s">
        <v>1308</v>
      </c>
      <c r="F698" s="165" t="s">
        <v>1309</v>
      </c>
      <c r="G698" s="166" t="s">
        <v>298</v>
      </c>
      <c r="H698" s="167">
        <v>26.82</v>
      </c>
      <c r="I698" s="168"/>
      <c r="J698" s="169">
        <f>ROUND(I698*H698,2)</f>
        <v>0</v>
      </c>
      <c r="K698" s="165" t="s">
        <v>178</v>
      </c>
      <c r="L698" s="62"/>
      <c r="M698" s="170" t="s">
        <v>32</v>
      </c>
      <c r="N698" s="171" t="s">
        <v>48</v>
      </c>
      <c r="O698" s="43"/>
      <c r="P698" s="172">
        <f>O698*H698</f>
        <v>0</v>
      </c>
      <c r="Q698" s="172">
        <v>0</v>
      </c>
      <c r="R698" s="172">
        <f>Q698*H698</f>
        <v>0</v>
      </c>
      <c r="S698" s="172">
        <v>0</v>
      </c>
      <c r="T698" s="173">
        <f>S698*H698</f>
        <v>0</v>
      </c>
      <c r="AR698" s="24" t="s">
        <v>160</v>
      </c>
      <c r="AT698" s="24" t="s">
        <v>156</v>
      </c>
      <c r="AU698" s="24" t="s">
        <v>88</v>
      </c>
      <c r="AY698" s="24" t="s">
        <v>161</v>
      </c>
      <c r="BE698" s="174">
        <f>IF(N698="základní",J698,0)</f>
        <v>0</v>
      </c>
      <c r="BF698" s="174">
        <f>IF(N698="snížená",J698,0)</f>
        <v>0</v>
      </c>
      <c r="BG698" s="174">
        <f>IF(N698="zákl. přenesená",J698,0)</f>
        <v>0</v>
      </c>
      <c r="BH698" s="174">
        <f>IF(N698="sníž. přenesená",J698,0)</f>
        <v>0</v>
      </c>
      <c r="BI698" s="174">
        <f>IF(N698="nulová",J698,0)</f>
        <v>0</v>
      </c>
      <c r="BJ698" s="24" t="s">
        <v>85</v>
      </c>
      <c r="BK698" s="174">
        <f>ROUND(I698*H698,2)</f>
        <v>0</v>
      </c>
      <c r="BL698" s="24" t="s">
        <v>160</v>
      </c>
      <c r="BM698" s="24" t="s">
        <v>1310</v>
      </c>
    </row>
    <row r="699" spans="2:65" s="11" customFormat="1" ht="12">
      <c r="B699" s="211"/>
      <c r="C699" s="212"/>
      <c r="D699" s="175" t="s">
        <v>185</v>
      </c>
      <c r="E699" s="213" t="s">
        <v>32</v>
      </c>
      <c r="F699" s="214" t="s">
        <v>1311</v>
      </c>
      <c r="G699" s="212"/>
      <c r="H699" s="215">
        <v>26.82</v>
      </c>
      <c r="I699" s="216"/>
      <c r="J699" s="212"/>
      <c r="K699" s="212"/>
      <c r="L699" s="217"/>
      <c r="M699" s="218"/>
      <c r="N699" s="219"/>
      <c r="O699" s="219"/>
      <c r="P699" s="219"/>
      <c r="Q699" s="219"/>
      <c r="R699" s="219"/>
      <c r="S699" s="219"/>
      <c r="T699" s="220"/>
      <c r="AT699" s="221" t="s">
        <v>185</v>
      </c>
      <c r="AU699" s="221" t="s">
        <v>88</v>
      </c>
      <c r="AV699" s="11" t="s">
        <v>88</v>
      </c>
      <c r="AW699" s="11" t="s">
        <v>41</v>
      </c>
      <c r="AX699" s="11" t="s">
        <v>85</v>
      </c>
      <c r="AY699" s="221" t="s">
        <v>161</v>
      </c>
    </row>
    <row r="700" spans="2:65" s="1" customFormat="1" ht="16.5" customHeight="1">
      <c r="B700" s="42"/>
      <c r="C700" s="163" t="s">
        <v>1312</v>
      </c>
      <c r="D700" s="163" t="s">
        <v>156</v>
      </c>
      <c r="E700" s="164" t="s">
        <v>1313</v>
      </c>
      <c r="F700" s="165" t="s">
        <v>1314</v>
      </c>
      <c r="G700" s="166" t="s">
        <v>298</v>
      </c>
      <c r="H700" s="167">
        <v>154.31899999999999</v>
      </c>
      <c r="I700" s="168"/>
      <c r="J700" s="169">
        <f>ROUND(I700*H700,2)</f>
        <v>0</v>
      </c>
      <c r="K700" s="165" t="s">
        <v>178</v>
      </c>
      <c r="L700" s="62"/>
      <c r="M700" s="170" t="s">
        <v>32</v>
      </c>
      <c r="N700" s="171" t="s">
        <v>48</v>
      </c>
      <c r="O700" s="43"/>
      <c r="P700" s="172">
        <f>O700*H700</f>
        <v>0</v>
      </c>
      <c r="Q700" s="172">
        <v>0</v>
      </c>
      <c r="R700" s="172">
        <f>Q700*H700</f>
        <v>0</v>
      </c>
      <c r="S700" s="172">
        <v>0</v>
      </c>
      <c r="T700" s="173">
        <f>S700*H700</f>
        <v>0</v>
      </c>
      <c r="AR700" s="24" t="s">
        <v>160</v>
      </c>
      <c r="AT700" s="24" t="s">
        <v>156</v>
      </c>
      <c r="AU700" s="24" t="s">
        <v>88</v>
      </c>
      <c r="AY700" s="24" t="s">
        <v>161</v>
      </c>
      <c r="BE700" s="174">
        <f>IF(N700="základní",J700,0)</f>
        <v>0</v>
      </c>
      <c r="BF700" s="174">
        <f>IF(N700="snížená",J700,0)</f>
        <v>0</v>
      </c>
      <c r="BG700" s="174">
        <f>IF(N700="zákl. přenesená",J700,0)</f>
        <v>0</v>
      </c>
      <c r="BH700" s="174">
        <f>IF(N700="sníž. přenesená",J700,0)</f>
        <v>0</v>
      </c>
      <c r="BI700" s="174">
        <f>IF(N700="nulová",J700,0)</f>
        <v>0</v>
      </c>
      <c r="BJ700" s="24" t="s">
        <v>85</v>
      </c>
      <c r="BK700" s="174">
        <f>ROUND(I700*H700,2)</f>
        <v>0</v>
      </c>
      <c r="BL700" s="24" t="s">
        <v>160</v>
      </c>
      <c r="BM700" s="24" t="s">
        <v>1315</v>
      </c>
    </row>
    <row r="701" spans="2:65" s="11" customFormat="1" ht="12">
      <c r="B701" s="211"/>
      <c r="C701" s="212"/>
      <c r="D701" s="175" t="s">
        <v>185</v>
      </c>
      <c r="E701" s="213" t="s">
        <v>32</v>
      </c>
      <c r="F701" s="214" t="s">
        <v>1288</v>
      </c>
      <c r="G701" s="212"/>
      <c r="H701" s="215">
        <v>154.31899999999999</v>
      </c>
      <c r="I701" s="216"/>
      <c r="J701" s="212"/>
      <c r="K701" s="212"/>
      <c r="L701" s="217"/>
      <c r="M701" s="218"/>
      <c r="N701" s="219"/>
      <c r="O701" s="219"/>
      <c r="P701" s="219"/>
      <c r="Q701" s="219"/>
      <c r="R701" s="219"/>
      <c r="S701" s="219"/>
      <c r="T701" s="220"/>
      <c r="AT701" s="221" t="s">
        <v>185</v>
      </c>
      <c r="AU701" s="221" t="s">
        <v>88</v>
      </c>
      <c r="AV701" s="11" t="s">
        <v>88</v>
      </c>
      <c r="AW701" s="11" t="s">
        <v>41</v>
      </c>
      <c r="AX701" s="11" t="s">
        <v>85</v>
      </c>
      <c r="AY701" s="221" t="s">
        <v>161</v>
      </c>
    </row>
    <row r="702" spans="2:65" s="1" customFormat="1" ht="16.5" customHeight="1">
      <c r="B702" s="42"/>
      <c r="C702" s="163" t="s">
        <v>1316</v>
      </c>
      <c r="D702" s="163" t="s">
        <v>156</v>
      </c>
      <c r="E702" s="164" t="s">
        <v>307</v>
      </c>
      <c r="F702" s="165" t="s">
        <v>308</v>
      </c>
      <c r="G702" s="166" t="s">
        <v>298</v>
      </c>
      <c r="H702" s="167">
        <v>164.52699999999999</v>
      </c>
      <c r="I702" s="168"/>
      <c r="J702" s="169">
        <f>ROUND(I702*H702,2)</f>
        <v>0</v>
      </c>
      <c r="K702" s="165" t="s">
        <v>178</v>
      </c>
      <c r="L702" s="62"/>
      <c r="M702" s="170" t="s">
        <v>32</v>
      </c>
      <c r="N702" s="171" t="s">
        <v>48</v>
      </c>
      <c r="O702" s="43"/>
      <c r="P702" s="172">
        <f>O702*H702</f>
        <v>0</v>
      </c>
      <c r="Q702" s="172">
        <v>0</v>
      </c>
      <c r="R702" s="172">
        <f>Q702*H702</f>
        <v>0</v>
      </c>
      <c r="S702" s="172">
        <v>0</v>
      </c>
      <c r="T702" s="173">
        <f>S702*H702</f>
        <v>0</v>
      </c>
      <c r="AR702" s="24" t="s">
        <v>160</v>
      </c>
      <c r="AT702" s="24" t="s">
        <v>156</v>
      </c>
      <c r="AU702" s="24" t="s">
        <v>88</v>
      </c>
      <c r="AY702" s="24" t="s">
        <v>161</v>
      </c>
      <c r="BE702" s="174">
        <f>IF(N702="základní",J702,0)</f>
        <v>0</v>
      </c>
      <c r="BF702" s="174">
        <f>IF(N702="snížená",J702,0)</f>
        <v>0</v>
      </c>
      <c r="BG702" s="174">
        <f>IF(N702="zákl. přenesená",J702,0)</f>
        <v>0</v>
      </c>
      <c r="BH702" s="174">
        <f>IF(N702="sníž. přenesená",J702,0)</f>
        <v>0</v>
      </c>
      <c r="BI702" s="174">
        <f>IF(N702="nulová",J702,0)</f>
        <v>0</v>
      </c>
      <c r="BJ702" s="24" t="s">
        <v>85</v>
      </c>
      <c r="BK702" s="174">
        <f>ROUND(I702*H702,2)</f>
        <v>0</v>
      </c>
      <c r="BL702" s="24" t="s">
        <v>160</v>
      </c>
      <c r="BM702" s="24" t="s">
        <v>1317</v>
      </c>
    </row>
    <row r="703" spans="2:65" s="11" customFormat="1" ht="12">
      <c r="B703" s="211"/>
      <c r="C703" s="212"/>
      <c r="D703" s="175" t="s">
        <v>185</v>
      </c>
      <c r="E703" s="213" t="s">
        <v>32</v>
      </c>
      <c r="F703" s="214" t="s">
        <v>1318</v>
      </c>
      <c r="G703" s="212"/>
      <c r="H703" s="215">
        <v>124.687</v>
      </c>
      <c r="I703" s="216"/>
      <c r="J703" s="212"/>
      <c r="K703" s="212"/>
      <c r="L703" s="217"/>
      <c r="M703" s="218"/>
      <c r="N703" s="219"/>
      <c r="O703" s="219"/>
      <c r="P703" s="219"/>
      <c r="Q703" s="219"/>
      <c r="R703" s="219"/>
      <c r="S703" s="219"/>
      <c r="T703" s="220"/>
      <c r="AT703" s="221" t="s">
        <v>185</v>
      </c>
      <c r="AU703" s="221" t="s">
        <v>88</v>
      </c>
      <c r="AV703" s="11" t="s">
        <v>88</v>
      </c>
      <c r="AW703" s="11" t="s">
        <v>41</v>
      </c>
      <c r="AX703" s="11" t="s">
        <v>77</v>
      </c>
      <c r="AY703" s="221" t="s">
        <v>161</v>
      </c>
    </row>
    <row r="704" spans="2:65" s="11" customFormat="1" ht="12">
      <c r="B704" s="211"/>
      <c r="C704" s="212"/>
      <c r="D704" s="175" t="s">
        <v>185</v>
      </c>
      <c r="E704" s="213" t="s">
        <v>32</v>
      </c>
      <c r="F704" s="214" t="s">
        <v>1319</v>
      </c>
      <c r="G704" s="212"/>
      <c r="H704" s="215">
        <v>39.840000000000003</v>
      </c>
      <c r="I704" s="216"/>
      <c r="J704" s="212"/>
      <c r="K704" s="212"/>
      <c r="L704" s="217"/>
      <c r="M704" s="218"/>
      <c r="N704" s="219"/>
      <c r="O704" s="219"/>
      <c r="P704" s="219"/>
      <c r="Q704" s="219"/>
      <c r="R704" s="219"/>
      <c r="S704" s="219"/>
      <c r="T704" s="220"/>
      <c r="AT704" s="221" t="s">
        <v>185</v>
      </c>
      <c r="AU704" s="221" t="s">
        <v>88</v>
      </c>
      <c r="AV704" s="11" t="s">
        <v>88</v>
      </c>
      <c r="AW704" s="11" t="s">
        <v>41</v>
      </c>
      <c r="AX704" s="11" t="s">
        <v>77</v>
      </c>
      <c r="AY704" s="221" t="s">
        <v>161</v>
      </c>
    </row>
    <row r="705" spans="2:65" s="12" customFormat="1" ht="12">
      <c r="B705" s="222"/>
      <c r="C705" s="223"/>
      <c r="D705" s="175" t="s">
        <v>185</v>
      </c>
      <c r="E705" s="224" t="s">
        <v>32</v>
      </c>
      <c r="F705" s="225" t="s">
        <v>192</v>
      </c>
      <c r="G705" s="223"/>
      <c r="H705" s="226">
        <v>164.52699999999999</v>
      </c>
      <c r="I705" s="227"/>
      <c r="J705" s="223"/>
      <c r="K705" s="223"/>
      <c r="L705" s="228"/>
      <c r="M705" s="229"/>
      <c r="N705" s="230"/>
      <c r="O705" s="230"/>
      <c r="P705" s="230"/>
      <c r="Q705" s="230"/>
      <c r="R705" s="230"/>
      <c r="S705" s="230"/>
      <c r="T705" s="231"/>
      <c r="AT705" s="232" t="s">
        <v>185</v>
      </c>
      <c r="AU705" s="232" t="s">
        <v>88</v>
      </c>
      <c r="AV705" s="12" t="s">
        <v>160</v>
      </c>
      <c r="AW705" s="12" t="s">
        <v>41</v>
      </c>
      <c r="AX705" s="12" t="s">
        <v>85</v>
      </c>
      <c r="AY705" s="232" t="s">
        <v>161</v>
      </c>
    </row>
    <row r="706" spans="2:65" s="10" customFormat="1" ht="29.85" customHeight="1">
      <c r="B706" s="194"/>
      <c r="C706" s="195"/>
      <c r="D706" s="196" t="s">
        <v>76</v>
      </c>
      <c r="E706" s="208" t="s">
        <v>1320</v>
      </c>
      <c r="F706" s="208" t="s">
        <v>1321</v>
      </c>
      <c r="G706" s="195"/>
      <c r="H706" s="195"/>
      <c r="I706" s="198"/>
      <c r="J706" s="209">
        <f>BK706</f>
        <v>0</v>
      </c>
      <c r="K706" s="195"/>
      <c r="L706" s="200"/>
      <c r="M706" s="201"/>
      <c r="N706" s="202"/>
      <c r="O706" s="202"/>
      <c r="P706" s="203">
        <f>P707</f>
        <v>0</v>
      </c>
      <c r="Q706" s="202"/>
      <c r="R706" s="203">
        <f>R707</f>
        <v>0</v>
      </c>
      <c r="S706" s="202"/>
      <c r="T706" s="204">
        <f>T707</f>
        <v>0</v>
      </c>
      <c r="AR706" s="205" t="s">
        <v>85</v>
      </c>
      <c r="AT706" s="206" t="s">
        <v>76</v>
      </c>
      <c r="AU706" s="206" t="s">
        <v>85</v>
      </c>
      <c r="AY706" s="205" t="s">
        <v>161</v>
      </c>
      <c r="BK706" s="207">
        <f>BK707</f>
        <v>0</v>
      </c>
    </row>
    <row r="707" spans="2:65" s="1" customFormat="1" ht="25.5" customHeight="1">
      <c r="B707" s="42"/>
      <c r="C707" s="163" t="s">
        <v>1322</v>
      </c>
      <c r="D707" s="163" t="s">
        <v>156</v>
      </c>
      <c r="E707" s="164" t="s">
        <v>1323</v>
      </c>
      <c r="F707" s="165" t="s">
        <v>1324</v>
      </c>
      <c r="G707" s="166" t="s">
        <v>298</v>
      </c>
      <c r="H707" s="167">
        <v>311.44400000000002</v>
      </c>
      <c r="I707" s="168"/>
      <c r="J707" s="169">
        <f>ROUND(I707*H707,2)</f>
        <v>0</v>
      </c>
      <c r="K707" s="165" t="s">
        <v>178</v>
      </c>
      <c r="L707" s="62"/>
      <c r="M707" s="170" t="s">
        <v>32</v>
      </c>
      <c r="N707" s="171" t="s">
        <v>48</v>
      </c>
      <c r="O707" s="43"/>
      <c r="P707" s="172">
        <f>O707*H707</f>
        <v>0</v>
      </c>
      <c r="Q707" s="172">
        <v>0</v>
      </c>
      <c r="R707" s="172">
        <f>Q707*H707</f>
        <v>0</v>
      </c>
      <c r="S707" s="172">
        <v>0</v>
      </c>
      <c r="T707" s="173">
        <f>S707*H707</f>
        <v>0</v>
      </c>
      <c r="AR707" s="24" t="s">
        <v>160</v>
      </c>
      <c r="AT707" s="24" t="s">
        <v>156</v>
      </c>
      <c r="AU707" s="24" t="s">
        <v>88</v>
      </c>
      <c r="AY707" s="24" t="s">
        <v>161</v>
      </c>
      <c r="BE707" s="174">
        <f>IF(N707="základní",J707,0)</f>
        <v>0</v>
      </c>
      <c r="BF707" s="174">
        <f>IF(N707="snížená",J707,0)</f>
        <v>0</v>
      </c>
      <c r="BG707" s="174">
        <f>IF(N707="zákl. přenesená",J707,0)</f>
        <v>0</v>
      </c>
      <c r="BH707" s="174">
        <f>IF(N707="sníž. přenesená",J707,0)</f>
        <v>0</v>
      </c>
      <c r="BI707" s="174">
        <f>IF(N707="nulová",J707,0)</f>
        <v>0</v>
      </c>
      <c r="BJ707" s="24" t="s">
        <v>85</v>
      </c>
      <c r="BK707" s="174">
        <f>ROUND(I707*H707,2)</f>
        <v>0</v>
      </c>
      <c r="BL707" s="24" t="s">
        <v>160</v>
      </c>
      <c r="BM707" s="24" t="s">
        <v>1325</v>
      </c>
    </row>
    <row r="708" spans="2:65" s="10" customFormat="1" ht="37.35" customHeight="1">
      <c r="B708" s="194"/>
      <c r="C708" s="195"/>
      <c r="D708" s="196" t="s">
        <v>76</v>
      </c>
      <c r="E708" s="197" t="s">
        <v>1326</v>
      </c>
      <c r="F708" s="197" t="s">
        <v>1327</v>
      </c>
      <c r="G708" s="195"/>
      <c r="H708" s="195"/>
      <c r="I708" s="198"/>
      <c r="J708" s="199">
        <f>BK708</f>
        <v>0</v>
      </c>
      <c r="K708" s="195"/>
      <c r="L708" s="200"/>
      <c r="M708" s="201"/>
      <c r="N708" s="202"/>
      <c r="O708" s="202"/>
      <c r="P708" s="203">
        <f>P709</f>
        <v>0</v>
      </c>
      <c r="Q708" s="202"/>
      <c r="R708" s="203">
        <f>R709</f>
        <v>1.1885823</v>
      </c>
      <c r="S708" s="202"/>
      <c r="T708" s="204">
        <f>T709</f>
        <v>0</v>
      </c>
      <c r="AR708" s="205" t="s">
        <v>88</v>
      </c>
      <c r="AT708" s="206" t="s">
        <v>76</v>
      </c>
      <c r="AU708" s="206" t="s">
        <v>77</v>
      </c>
      <c r="AY708" s="205" t="s">
        <v>161</v>
      </c>
      <c r="BK708" s="207">
        <f>BK709</f>
        <v>0</v>
      </c>
    </row>
    <row r="709" spans="2:65" s="10" customFormat="1" ht="19.95" customHeight="1">
      <c r="B709" s="194"/>
      <c r="C709" s="195"/>
      <c r="D709" s="196" t="s">
        <v>76</v>
      </c>
      <c r="E709" s="208" t="s">
        <v>1328</v>
      </c>
      <c r="F709" s="208" t="s">
        <v>1329</v>
      </c>
      <c r="G709" s="195"/>
      <c r="H709" s="195"/>
      <c r="I709" s="198"/>
      <c r="J709" s="209">
        <f>BK709</f>
        <v>0</v>
      </c>
      <c r="K709" s="195"/>
      <c r="L709" s="200"/>
      <c r="M709" s="201"/>
      <c r="N709" s="202"/>
      <c r="O709" s="202"/>
      <c r="P709" s="203">
        <f>SUM(P710:P798)</f>
        <v>0</v>
      </c>
      <c r="Q709" s="202"/>
      <c r="R709" s="203">
        <f>SUM(R710:R798)</f>
        <v>1.1885823</v>
      </c>
      <c r="S709" s="202"/>
      <c r="T709" s="204">
        <f>SUM(T710:T798)</f>
        <v>0</v>
      </c>
      <c r="AR709" s="205" t="s">
        <v>88</v>
      </c>
      <c r="AT709" s="206" t="s">
        <v>76</v>
      </c>
      <c r="AU709" s="206" t="s">
        <v>85</v>
      </c>
      <c r="AY709" s="205" t="s">
        <v>161</v>
      </c>
      <c r="BK709" s="207">
        <f>SUM(BK710:BK798)</f>
        <v>0</v>
      </c>
    </row>
    <row r="710" spans="2:65" s="1" customFormat="1" ht="25.5" customHeight="1">
      <c r="B710" s="42"/>
      <c r="C710" s="163" t="s">
        <v>1330</v>
      </c>
      <c r="D710" s="163" t="s">
        <v>156</v>
      </c>
      <c r="E710" s="164" t="s">
        <v>1331</v>
      </c>
      <c r="F710" s="165" t="s">
        <v>1332</v>
      </c>
      <c r="G710" s="166" t="s">
        <v>237</v>
      </c>
      <c r="H710" s="167">
        <v>18.600000000000001</v>
      </c>
      <c r="I710" s="168"/>
      <c r="J710" s="169">
        <f>ROUND(I710*H710,2)</f>
        <v>0</v>
      </c>
      <c r="K710" s="165" t="s">
        <v>178</v>
      </c>
      <c r="L710" s="62"/>
      <c r="M710" s="170" t="s">
        <v>32</v>
      </c>
      <c r="N710" s="171" t="s">
        <v>48</v>
      </c>
      <c r="O710" s="43"/>
      <c r="P710" s="172">
        <f>O710*H710</f>
        <v>0</v>
      </c>
      <c r="Q710" s="172">
        <v>0</v>
      </c>
      <c r="R710" s="172">
        <f>Q710*H710</f>
        <v>0</v>
      </c>
      <c r="S710" s="172">
        <v>0</v>
      </c>
      <c r="T710" s="173">
        <f>S710*H710</f>
        <v>0</v>
      </c>
      <c r="AR710" s="24" t="s">
        <v>313</v>
      </c>
      <c r="AT710" s="24" t="s">
        <v>156</v>
      </c>
      <c r="AU710" s="24" t="s">
        <v>88</v>
      </c>
      <c r="AY710" s="24" t="s">
        <v>161</v>
      </c>
      <c r="BE710" s="174">
        <f>IF(N710="základní",J710,0)</f>
        <v>0</v>
      </c>
      <c r="BF710" s="174">
        <f>IF(N710="snížená",J710,0)</f>
        <v>0</v>
      </c>
      <c r="BG710" s="174">
        <f>IF(N710="zákl. přenesená",J710,0)</f>
        <v>0</v>
      </c>
      <c r="BH710" s="174">
        <f>IF(N710="sníž. přenesená",J710,0)</f>
        <v>0</v>
      </c>
      <c r="BI710" s="174">
        <f>IF(N710="nulová",J710,0)</f>
        <v>0</v>
      </c>
      <c r="BJ710" s="24" t="s">
        <v>85</v>
      </c>
      <c r="BK710" s="174">
        <f>ROUND(I710*H710,2)</f>
        <v>0</v>
      </c>
      <c r="BL710" s="24" t="s">
        <v>313</v>
      </c>
      <c r="BM710" s="24" t="s">
        <v>1333</v>
      </c>
    </row>
    <row r="711" spans="2:65" s="1" customFormat="1" ht="24">
      <c r="B711" s="42"/>
      <c r="C711" s="64"/>
      <c r="D711" s="175" t="s">
        <v>163</v>
      </c>
      <c r="E711" s="64"/>
      <c r="F711" s="176" t="s">
        <v>1334</v>
      </c>
      <c r="G711" s="64"/>
      <c r="H711" s="64"/>
      <c r="I711" s="150"/>
      <c r="J711" s="64"/>
      <c r="K711" s="64"/>
      <c r="L711" s="62"/>
      <c r="M711" s="210"/>
      <c r="N711" s="43"/>
      <c r="O711" s="43"/>
      <c r="P711" s="43"/>
      <c r="Q711" s="43"/>
      <c r="R711" s="43"/>
      <c r="S711" s="43"/>
      <c r="T711" s="79"/>
      <c r="AT711" s="24" t="s">
        <v>163</v>
      </c>
      <c r="AU711" s="24" t="s">
        <v>88</v>
      </c>
    </row>
    <row r="712" spans="2:65" s="13" customFormat="1" ht="12">
      <c r="B712" s="234"/>
      <c r="C712" s="235"/>
      <c r="D712" s="175" t="s">
        <v>185</v>
      </c>
      <c r="E712" s="236" t="s">
        <v>32</v>
      </c>
      <c r="F712" s="237" t="s">
        <v>1335</v>
      </c>
      <c r="G712" s="235"/>
      <c r="H712" s="236" t="s">
        <v>32</v>
      </c>
      <c r="I712" s="238"/>
      <c r="J712" s="235"/>
      <c r="K712" s="235"/>
      <c r="L712" s="239"/>
      <c r="M712" s="240"/>
      <c r="N712" s="241"/>
      <c r="O712" s="241"/>
      <c r="P712" s="241"/>
      <c r="Q712" s="241"/>
      <c r="R712" s="241"/>
      <c r="S712" s="241"/>
      <c r="T712" s="242"/>
      <c r="AT712" s="243" t="s">
        <v>185</v>
      </c>
      <c r="AU712" s="243" t="s">
        <v>88</v>
      </c>
      <c r="AV712" s="13" t="s">
        <v>85</v>
      </c>
      <c r="AW712" s="13" t="s">
        <v>41</v>
      </c>
      <c r="AX712" s="13" t="s">
        <v>77</v>
      </c>
      <c r="AY712" s="243" t="s">
        <v>161</v>
      </c>
    </row>
    <row r="713" spans="2:65" s="11" customFormat="1" ht="12">
      <c r="B713" s="211"/>
      <c r="C713" s="212"/>
      <c r="D713" s="175" t="s">
        <v>185</v>
      </c>
      <c r="E713" s="213" t="s">
        <v>32</v>
      </c>
      <c r="F713" s="214" t="s">
        <v>1336</v>
      </c>
      <c r="G713" s="212"/>
      <c r="H713" s="215">
        <v>18.600000000000001</v>
      </c>
      <c r="I713" s="216"/>
      <c r="J713" s="212"/>
      <c r="K713" s="212"/>
      <c r="L713" s="217"/>
      <c r="M713" s="218"/>
      <c r="N713" s="219"/>
      <c r="O713" s="219"/>
      <c r="P713" s="219"/>
      <c r="Q713" s="219"/>
      <c r="R713" s="219"/>
      <c r="S713" s="219"/>
      <c r="T713" s="220"/>
      <c r="AT713" s="221" t="s">
        <v>185</v>
      </c>
      <c r="AU713" s="221" t="s">
        <v>88</v>
      </c>
      <c r="AV713" s="11" t="s">
        <v>88</v>
      </c>
      <c r="AW713" s="11" t="s">
        <v>41</v>
      </c>
      <c r="AX713" s="11" t="s">
        <v>85</v>
      </c>
      <c r="AY713" s="221" t="s">
        <v>161</v>
      </c>
    </row>
    <row r="714" spans="2:65" s="1" customFormat="1" ht="16.5" customHeight="1">
      <c r="B714" s="42"/>
      <c r="C714" s="244" t="s">
        <v>1337</v>
      </c>
      <c r="D714" s="244" t="s">
        <v>416</v>
      </c>
      <c r="E714" s="245" t="s">
        <v>1338</v>
      </c>
      <c r="F714" s="246" t="s">
        <v>1339</v>
      </c>
      <c r="G714" s="247" t="s">
        <v>298</v>
      </c>
      <c r="H714" s="248">
        <v>6.0000000000000001E-3</v>
      </c>
      <c r="I714" s="249"/>
      <c r="J714" s="250">
        <f>ROUND(I714*H714,2)</f>
        <v>0</v>
      </c>
      <c r="K714" s="246" t="s">
        <v>178</v>
      </c>
      <c r="L714" s="251"/>
      <c r="M714" s="252" t="s">
        <v>32</v>
      </c>
      <c r="N714" s="253" t="s">
        <v>48</v>
      </c>
      <c r="O714" s="43"/>
      <c r="P714" s="172">
        <f>O714*H714</f>
        <v>0</v>
      </c>
      <c r="Q714" s="172">
        <v>1</v>
      </c>
      <c r="R714" s="172">
        <f>Q714*H714</f>
        <v>6.0000000000000001E-3</v>
      </c>
      <c r="S714" s="172">
        <v>0</v>
      </c>
      <c r="T714" s="173">
        <f>S714*H714</f>
        <v>0</v>
      </c>
      <c r="AR714" s="24" t="s">
        <v>516</v>
      </c>
      <c r="AT714" s="24" t="s">
        <v>416</v>
      </c>
      <c r="AU714" s="24" t="s">
        <v>88</v>
      </c>
      <c r="AY714" s="24" t="s">
        <v>161</v>
      </c>
      <c r="BE714" s="174">
        <f>IF(N714="základní",J714,0)</f>
        <v>0</v>
      </c>
      <c r="BF714" s="174">
        <f>IF(N714="snížená",J714,0)</f>
        <v>0</v>
      </c>
      <c r="BG714" s="174">
        <f>IF(N714="zákl. přenesená",J714,0)</f>
        <v>0</v>
      </c>
      <c r="BH714" s="174">
        <f>IF(N714="sníž. přenesená",J714,0)</f>
        <v>0</v>
      </c>
      <c r="BI714" s="174">
        <f>IF(N714="nulová",J714,0)</f>
        <v>0</v>
      </c>
      <c r="BJ714" s="24" t="s">
        <v>85</v>
      </c>
      <c r="BK714" s="174">
        <f>ROUND(I714*H714,2)</f>
        <v>0</v>
      </c>
      <c r="BL714" s="24" t="s">
        <v>313</v>
      </c>
      <c r="BM714" s="24" t="s">
        <v>1340</v>
      </c>
    </row>
    <row r="715" spans="2:65" s="1" customFormat="1" ht="24">
      <c r="B715" s="42"/>
      <c r="C715" s="64"/>
      <c r="D715" s="175" t="s">
        <v>163</v>
      </c>
      <c r="E715" s="64"/>
      <c r="F715" s="176" t="s">
        <v>1341</v>
      </c>
      <c r="G715" s="64"/>
      <c r="H715" s="64"/>
      <c r="I715" s="150"/>
      <c r="J715" s="64"/>
      <c r="K715" s="64"/>
      <c r="L715" s="62"/>
      <c r="M715" s="210"/>
      <c r="N715" s="43"/>
      <c r="O715" s="43"/>
      <c r="P715" s="43"/>
      <c r="Q715" s="43"/>
      <c r="R715" s="43"/>
      <c r="S715" s="43"/>
      <c r="T715" s="79"/>
      <c r="AT715" s="24" t="s">
        <v>163</v>
      </c>
      <c r="AU715" s="24" t="s">
        <v>88</v>
      </c>
    </row>
    <row r="716" spans="2:65" s="11" customFormat="1" ht="12">
      <c r="B716" s="211"/>
      <c r="C716" s="212"/>
      <c r="D716" s="175" t="s">
        <v>185</v>
      </c>
      <c r="E716" s="212"/>
      <c r="F716" s="214" t="s">
        <v>1342</v>
      </c>
      <c r="G716" s="212"/>
      <c r="H716" s="215">
        <v>6.0000000000000001E-3</v>
      </c>
      <c r="I716" s="216"/>
      <c r="J716" s="212"/>
      <c r="K716" s="212"/>
      <c r="L716" s="217"/>
      <c r="M716" s="218"/>
      <c r="N716" s="219"/>
      <c r="O716" s="219"/>
      <c r="P716" s="219"/>
      <c r="Q716" s="219"/>
      <c r="R716" s="219"/>
      <c r="S716" s="219"/>
      <c r="T716" s="220"/>
      <c r="AT716" s="221" t="s">
        <v>185</v>
      </c>
      <c r="AU716" s="221" t="s">
        <v>88</v>
      </c>
      <c r="AV716" s="11" t="s">
        <v>88</v>
      </c>
      <c r="AW716" s="11" t="s">
        <v>6</v>
      </c>
      <c r="AX716" s="11" t="s">
        <v>85</v>
      </c>
      <c r="AY716" s="221" t="s">
        <v>161</v>
      </c>
    </row>
    <row r="717" spans="2:65" s="1" customFormat="1" ht="25.5" customHeight="1">
      <c r="B717" s="42"/>
      <c r="C717" s="163" t="s">
        <v>1343</v>
      </c>
      <c r="D717" s="163" t="s">
        <v>156</v>
      </c>
      <c r="E717" s="164" t="s">
        <v>1344</v>
      </c>
      <c r="F717" s="165" t="s">
        <v>1345</v>
      </c>
      <c r="G717" s="166" t="s">
        <v>237</v>
      </c>
      <c r="H717" s="167">
        <v>37.200000000000003</v>
      </c>
      <c r="I717" s="168"/>
      <c r="J717" s="169">
        <f>ROUND(I717*H717,2)</f>
        <v>0</v>
      </c>
      <c r="K717" s="165" t="s">
        <v>178</v>
      </c>
      <c r="L717" s="62"/>
      <c r="M717" s="170" t="s">
        <v>32</v>
      </c>
      <c r="N717" s="171" t="s">
        <v>48</v>
      </c>
      <c r="O717" s="43"/>
      <c r="P717" s="172">
        <f>O717*H717</f>
        <v>0</v>
      </c>
      <c r="Q717" s="172">
        <v>0</v>
      </c>
      <c r="R717" s="172">
        <f>Q717*H717</f>
        <v>0</v>
      </c>
      <c r="S717" s="172">
        <v>0</v>
      </c>
      <c r="T717" s="173">
        <f>S717*H717</f>
        <v>0</v>
      </c>
      <c r="AR717" s="24" t="s">
        <v>313</v>
      </c>
      <c r="AT717" s="24" t="s">
        <v>156</v>
      </c>
      <c r="AU717" s="24" t="s">
        <v>88</v>
      </c>
      <c r="AY717" s="24" t="s">
        <v>161</v>
      </c>
      <c r="BE717" s="174">
        <f>IF(N717="základní",J717,0)</f>
        <v>0</v>
      </c>
      <c r="BF717" s="174">
        <f>IF(N717="snížená",J717,0)</f>
        <v>0</v>
      </c>
      <c r="BG717" s="174">
        <f>IF(N717="zákl. přenesená",J717,0)</f>
        <v>0</v>
      </c>
      <c r="BH717" s="174">
        <f>IF(N717="sníž. přenesená",J717,0)</f>
        <v>0</v>
      </c>
      <c r="BI717" s="174">
        <f>IF(N717="nulová",J717,0)</f>
        <v>0</v>
      </c>
      <c r="BJ717" s="24" t="s">
        <v>85</v>
      </c>
      <c r="BK717" s="174">
        <f>ROUND(I717*H717,2)</f>
        <v>0</v>
      </c>
      <c r="BL717" s="24" t="s">
        <v>313</v>
      </c>
      <c r="BM717" s="24" t="s">
        <v>1346</v>
      </c>
    </row>
    <row r="718" spans="2:65" s="1" customFormat="1" ht="24">
      <c r="B718" s="42"/>
      <c r="C718" s="64"/>
      <c r="D718" s="175" t="s">
        <v>163</v>
      </c>
      <c r="E718" s="64"/>
      <c r="F718" s="176" t="s">
        <v>1347</v>
      </c>
      <c r="G718" s="64"/>
      <c r="H718" s="64"/>
      <c r="I718" s="150"/>
      <c r="J718" s="64"/>
      <c r="K718" s="64"/>
      <c r="L718" s="62"/>
      <c r="M718" s="210"/>
      <c r="N718" s="43"/>
      <c r="O718" s="43"/>
      <c r="P718" s="43"/>
      <c r="Q718" s="43"/>
      <c r="R718" s="43"/>
      <c r="S718" s="43"/>
      <c r="T718" s="79"/>
      <c r="AT718" s="24" t="s">
        <v>163</v>
      </c>
      <c r="AU718" s="24" t="s">
        <v>88</v>
      </c>
    </row>
    <row r="719" spans="2:65" s="13" customFormat="1" ht="12">
      <c r="B719" s="234"/>
      <c r="C719" s="235"/>
      <c r="D719" s="175" t="s">
        <v>185</v>
      </c>
      <c r="E719" s="236" t="s">
        <v>32</v>
      </c>
      <c r="F719" s="237" t="s">
        <v>1348</v>
      </c>
      <c r="G719" s="235"/>
      <c r="H719" s="236" t="s">
        <v>32</v>
      </c>
      <c r="I719" s="238"/>
      <c r="J719" s="235"/>
      <c r="K719" s="235"/>
      <c r="L719" s="239"/>
      <c r="M719" s="240"/>
      <c r="N719" s="241"/>
      <c r="O719" s="241"/>
      <c r="P719" s="241"/>
      <c r="Q719" s="241"/>
      <c r="R719" s="241"/>
      <c r="S719" s="241"/>
      <c r="T719" s="242"/>
      <c r="AT719" s="243" t="s">
        <v>185</v>
      </c>
      <c r="AU719" s="243" t="s">
        <v>88</v>
      </c>
      <c r="AV719" s="13" t="s">
        <v>85</v>
      </c>
      <c r="AW719" s="13" t="s">
        <v>41</v>
      </c>
      <c r="AX719" s="13" t="s">
        <v>77</v>
      </c>
      <c r="AY719" s="243" t="s">
        <v>161</v>
      </c>
    </row>
    <row r="720" spans="2:65" s="11" customFormat="1" ht="12">
      <c r="B720" s="211"/>
      <c r="C720" s="212"/>
      <c r="D720" s="175" t="s">
        <v>185</v>
      </c>
      <c r="E720" s="213" t="s">
        <v>32</v>
      </c>
      <c r="F720" s="214" t="s">
        <v>1349</v>
      </c>
      <c r="G720" s="212"/>
      <c r="H720" s="215">
        <v>37.200000000000003</v>
      </c>
      <c r="I720" s="216"/>
      <c r="J720" s="212"/>
      <c r="K720" s="212"/>
      <c r="L720" s="217"/>
      <c r="M720" s="218"/>
      <c r="N720" s="219"/>
      <c r="O720" s="219"/>
      <c r="P720" s="219"/>
      <c r="Q720" s="219"/>
      <c r="R720" s="219"/>
      <c r="S720" s="219"/>
      <c r="T720" s="220"/>
      <c r="AT720" s="221" t="s">
        <v>185</v>
      </c>
      <c r="AU720" s="221" t="s">
        <v>88</v>
      </c>
      <c r="AV720" s="11" t="s">
        <v>88</v>
      </c>
      <c r="AW720" s="11" t="s">
        <v>41</v>
      </c>
      <c r="AX720" s="11" t="s">
        <v>85</v>
      </c>
      <c r="AY720" s="221" t="s">
        <v>161</v>
      </c>
    </row>
    <row r="721" spans="2:65" s="1" customFormat="1" ht="16.5" customHeight="1">
      <c r="B721" s="42"/>
      <c r="C721" s="244" t="s">
        <v>1350</v>
      </c>
      <c r="D721" s="244" t="s">
        <v>416</v>
      </c>
      <c r="E721" s="245" t="s">
        <v>1351</v>
      </c>
      <c r="F721" s="246" t="s">
        <v>1352</v>
      </c>
      <c r="G721" s="247" t="s">
        <v>298</v>
      </c>
      <c r="H721" s="248">
        <v>1.2999999999999999E-2</v>
      </c>
      <c r="I721" s="249"/>
      <c r="J721" s="250">
        <f>ROUND(I721*H721,2)</f>
        <v>0</v>
      </c>
      <c r="K721" s="246" t="s">
        <v>178</v>
      </c>
      <c r="L721" s="251"/>
      <c r="M721" s="252" t="s">
        <v>32</v>
      </c>
      <c r="N721" s="253" t="s">
        <v>48</v>
      </c>
      <c r="O721" s="43"/>
      <c r="P721" s="172">
        <f>O721*H721</f>
        <v>0</v>
      </c>
      <c r="Q721" s="172">
        <v>1</v>
      </c>
      <c r="R721" s="172">
        <f>Q721*H721</f>
        <v>1.2999999999999999E-2</v>
      </c>
      <c r="S721" s="172">
        <v>0</v>
      </c>
      <c r="T721" s="173">
        <f>S721*H721</f>
        <v>0</v>
      </c>
      <c r="AR721" s="24" t="s">
        <v>516</v>
      </c>
      <c r="AT721" s="24" t="s">
        <v>416</v>
      </c>
      <c r="AU721" s="24" t="s">
        <v>88</v>
      </c>
      <c r="AY721" s="24" t="s">
        <v>161</v>
      </c>
      <c r="BE721" s="174">
        <f>IF(N721="základní",J721,0)</f>
        <v>0</v>
      </c>
      <c r="BF721" s="174">
        <f>IF(N721="snížená",J721,0)</f>
        <v>0</v>
      </c>
      <c r="BG721" s="174">
        <f>IF(N721="zákl. přenesená",J721,0)</f>
        <v>0</v>
      </c>
      <c r="BH721" s="174">
        <f>IF(N721="sníž. přenesená",J721,0)</f>
        <v>0</v>
      </c>
      <c r="BI721" s="174">
        <f>IF(N721="nulová",J721,0)</f>
        <v>0</v>
      </c>
      <c r="BJ721" s="24" t="s">
        <v>85</v>
      </c>
      <c r="BK721" s="174">
        <f>ROUND(I721*H721,2)</f>
        <v>0</v>
      </c>
      <c r="BL721" s="24" t="s">
        <v>313</v>
      </c>
      <c r="BM721" s="24" t="s">
        <v>1353</v>
      </c>
    </row>
    <row r="722" spans="2:65" s="1" customFormat="1" ht="48">
      <c r="B722" s="42"/>
      <c r="C722" s="64"/>
      <c r="D722" s="175" t="s">
        <v>163</v>
      </c>
      <c r="E722" s="64"/>
      <c r="F722" s="176" t="s">
        <v>1354</v>
      </c>
      <c r="G722" s="64"/>
      <c r="H722" s="64"/>
      <c r="I722" s="150"/>
      <c r="J722" s="64"/>
      <c r="K722" s="64"/>
      <c r="L722" s="62"/>
      <c r="M722" s="210"/>
      <c r="N722" s="43"/>
      <c r="O722" s="43"/>
      <c r="P722" s="43"/>
      <c r="Q722" s="43"/>
      <c r="R722" s="43"/>
      <c r="S722" s="43"/>
      <c r="T722" s="79"/>
      <c r="AT722" s="24" t="s">
        <v>163</v>
      </c>
      <c r="AU722" s="24" t="s">
        <v>88</v>
      </c>
    </row>
    <row r="723" spans="2:65" s="11" customFormat="1" ht="12">
      <c r="B723" s="211"/>
      <c r="C723" s="212"/>
      <c r="D723" s="175" t="s">
        <v>185</v>
      </c>
      <c r="E723" s="212"/>
      <c r="F723" s="214" t="s">
        <v>1355</v>
      </c>
      <c r="G723" s="212"/>
      <c r="H723" s="215">
        <v>1.2999999999999999E-2</v>
      </c>
      <c r="I723" s="216"/>
      <c r="J723" s="212"/>
      <c r="K723" s="212"/>
      <c r="L723" s="217"/>
      <c r="M723" s="218"/>
      <c r="N723" s="219"/>
      <c r="O723" s="219"/>
      <c r="P723" s="219"/>
      <c r="Q723" s="219"/>
      <c r="R723" s="219"/>
      <c r="S723" s="219"/>
      <c r="T723" s="220"/>
      <c r="AT723" s="221" t="s">
        <v>185</v>
      </c>
      <c r="AU723" s="221" t="s">
        <v>88</v>
      </c>
      <c r="AV723" s="11" t="s">
        <v>88</v>
      </c>
      <c r="AW723" s="11" t="s">
        <v>6</v>
      </c>
      <c r="AX723" s="11" t="s">
        <v>85</v>
      </c>
      <c r="AY723" s="221" t="s">
        <v>161</v>
      </c>
    </row>
    <row r="724" spans="2:65" s="1" customFormat="1" ht="25.5" customHeight="1">
      <c r="B724" s="42"/>
      <c r="C724" s="163" t="s">
        <v>1356</v>
      </c>
      <c r="D724" s="163" t="s">
        <v>156</v>
      </c>
      <c r="E724" s="164" t="s">
        <v>1357</v>
      </c>
      <c r="F724" s="165" t="s">
        <v>1345</v>
      </c>
      <c r="G724" s="166" t="s">
        <v>237</v>
      </c>
      <c r="H724" s="167">
        <v>19.149999999999999</v>
      </c>
      <c r="I724" s="168"/>
      <c r="J724" s="169">
        <f>ROUND(I724*H724,2)</f>
        <v>0</v>
      </c>
      <c r="K724" s="165" t="s">
        <v>32</v>
      </c>
      <c r="L724" s="62"/>
      <c r="M724" s="170" t="s">
        <v>32</v>
      </c>
      <c r="N724" s="171" t="s">
        <v>48</v>
      </c>
      <c r="O724" s="43"/>
      <c r="P724" s="172">
        <f>O724*H724</f>
        <v>0</v>
      </c>
      <c r="Q724" s="172">
        <v>0</v>
      </c>
      <c r="R724" s="172">
        <f>Q724*H724</f>
        <v>0</v>
      </c>
      <c r="S724" s="172">
        <v>0</v>
      </c>
      <c r="T724" s="173">
        <f>S724*H724</f>
        <v>0</v>
      </c>
      <c r="AR724" s="24" t="s">
        <v>313</v>
      </c>
      <c r="AT724" s="24" t="s">
        <v>156</v>
      </c>
      <c r="AU724" s="24" t="s">
        <v>88</v>
      </c>
      <c r="AY724" s="24" t="s">
        <v>161</v>
      </c>
      <c r="BE724" s="174">
        <f>IF(N724="základní",J724,0)</f>
        <v>0</v>
      </c>
      <c r="BF724" s="174">
        <f>IF(N724="snížená",J724,0)</f>
        <v>0</v>
      </c>
      <c r="BG724" s="174">
        <f>IF(N724="zákl. přenesená",J724,0)</f>
        <v>0</v>
      </c>
      <c r="BH724" s="174">
        <f>IF(N724="sníž. přenesená",J724,0)</f>
        <v>0</v>
      </c>
      <c r="BI724" s="174">
        <f>IF(N724="nulová",J724,0)</f>
        <v>0</v>
      </c>
      <c r="BJ724" s="24" t="s">
        <v>85</v>
      </c>
      <c r="BK724" s="174">
        <f>ROUND(I724*H724,2)</f>
        <v>0</v>
      </c>
      <c r="BL724" s="24" t="s">
        <v>313</v>
      </c>
      <c r="BM724" s="24" t="s">
        <v>1358</v>
      </c>
    </row>
    <row r="725" spans="2:65" s="1" customFormat="1" ht="24">
      <c r="B725" s="42"/>
      <c r="C725" s="64"/>
      <c r="D725" s="175" t="s">
        <v>163</v>
      </c>
      <c r="E725" s="64"/>
      <c r="F725" s="176" t="s">
        <v>1359</v>
      </c>
      <c r="G725" s="64"/>
      <c r="H725" s="64"/>
      <c r="I725" s="150"/>
      <c r="J725" s="64"/>
      <c r="K725" s="64"/>
      <c r="L725" s="62"/>
      <c r="M725" s="210"/>
      <c r="N725" s="43"/>
      <c r="O725" s="43"/>
      <c r="P725" s="43"/>
      <c r="Q725" s="43"/>
      <c r="R725" s="43"/>
      <c r="S725" s="43"/>
      <c r="T725" s="79"/>
      <c r="AT725" s="24" t="s">
        <v>163</v>
      </c>
      <c r="AU725" s="24" t="s">
        <v>88</v>
      </c>
    </row>
    <row r="726" spans="2:65" s="13" customFormat="1" ht="12">
      <c r="B726" s="234"/>
      <c r="C726" s="235"/>
      <c r="D726" s="175" t="s">
        <v>185</v>
      </c>
      <c r="E726" s="236" t="s">
        <v>32</v>
      </c>
      <c r="F726" s="237" t="s">
        <v>1360</v>
      </c>
      <c r="G726" s="235"/>
      <c r="H726" s="236" t="s">
        <v>32</v>
      </c>
      <c r="I726" s="238"/>
      <c r="J726" s="235"/>
      <c r="K726" s="235"/>
      <c r="L726" s="239"/>
      <c r="M726" s="240"/>
      <c r="N726" s="241"/>
      <c r="O726" s="241"/>
      <c r="P726" s="241"/>
      <c r="Q726" s="241"/>
      <c r="R726" s="241"/>
      <c r="S726" s="241"/>
      <c r="T726" s="242"/>
      <c r="AT726" s="243" t="s">
        <v>185</v>
      </c>
      <c r="AU726" s="243" t="s">
        <v>88</v>
      </c>
      <c r="AV726" s="13" t="s">
        <v>85</v>
      </c>
      <c r="AW726" s="13" t="s">
        <v>41</v>
      </c>
      <c r="AX726" s="13" t="s">
        <v>77</v>
      </c>
      <c r="AY726" s="243" t="s">
        <v>161</v>
      </c>
    </row>
    <row r="727" spans="2:65" s="11" customFormat="1" ht="12">
      <c r="B727" s="211"/>
      <c r="C727" s="212"/>
      <c r="D727" s="175" t="s">
        <v>185</v>
      </c>
      <c r="E727" s="213" t="s">
        <v>32</v>
      </c>
      <c r="F727" s="214" t="s">
        <v>1361</v>
      </c>
      <c r="G727" s="212"/>
      <c r="H727" s="215">
        <v>5.7</v>
      </c>
      <c r="I727" s="216"/>
      <c r="J727" s="212"/>
      <c r="K727" s="212"/>
      <c r="L727" s="217"/>
      <c r="M727" s="218"/>
      <c r="N727" s="219"/>
      <c r="O727" s="219"/>
      <c r="P727" s="219"/>
      <c r="Q727" s="219"/>
      <c r="R727" s="219"/>
      <c r="S727" s="219"/>
      <c r="T727" s="220"/>
      <c r="AT727" s="221" t="s">
        <v>185</v>
      </c>
      <c r="AU727" s="221" t="s">
        <v>88</v>
      </c>
      <c r="AV727" s="11" t="s">
        <v>88</v>
      </c>
      <c r="AW727" s="11" t="s">
        <v>41</v>
      </c>
      <c r="AX727" s="11" t="s">
        <v>77</v>
      </c>
      <c r="AY727" s="221" t="s">
        <v>161</v>
      </c>
    </row>
    <row r="728" spans="2:65" s="11" customFormat="1" ht="12">
      <c r="B728" s="211"/>
      <c r="C728" s="212"/>
      <c r="D728" s="175" t="s">
        <v>185</v>
      </c>
      <c r="E728" s="213" t="s">
        <v>32</v>
      </c>
      <c r="F728" s="214" t="s">
        <v>1362</v>
      </c>
      <c r="G728" s="212"/>
      <c r="H728" s="215">
        <v>3.2</v>
      </c>
      <c r="I728" s="216"/>
      <c r="J728" s="212"/>
      <c r="K728" s="212"/>
      <c r="L728" s="217"/>
      <c r="M728" s="218"/>
      <c r="N728" s="219"/>
      <c r="O728" s="219"/>
      <c r="P728" s="219"/>
      <c r="Q728" s="219"/>
      <c r="R728" s="219"/>
      <c r="S728" s="219"/>
      <c r="T728" s="220"/>
      <c r="AT728" s="221" t="s">
        <v>185</v>
      </c>
      <c r="AU728" s="221" t="s">
        <v>88</v>
      </c>
      <c r="AV728" s="11" t="s">
        <v>88</v>
      </c>
      <c r="AW728" s="11" t="s">
        <v>41</v>
      </c>
      <c r="AX728" s="11" t="s">
        <v>77</v>
      </c>
      <c r="AY728" s="221" t="s">
        <v>161</v>
      </c>
    </row>
    <row r="729" spans="2:65" s="13" customFormat="1" ht="12">
      <c r="B729" s="234"/>
      <c r="C729" s="235"/>
      <c r="D729" s="175" t="s">
        <v>185</v>
      </c>
      <c r="E729" s="236" t="s">
        <v>32</v>
      </c>
      <c r="F729" s="237" t="s">
        <v>1363</v>
      </c>
      <c r="G729" s="235"/>
      <c r="H729" s="236" t="s">
        <v>32</v>
      </c>
      <c r="I729" s="238"/>
      <c r="J729" s="235"/>
      <c r="K729" s="235"/>
      <c r="L729" s="239"/>
      <c r="M729" s="240"/>
      <c r="N729" s="241"/>
      <c r="O729" s="241"/>
      <c r="P729" s="241"/>
      <c r="Q729" s="241"/>
      <c r="R729" s="241"/>
      <c r="S729" s="241"/>
      <c r="T729" s="242"/>
      <c r="AT729" s="243" t="s">
        <v>185</v>
      </c>
      <c r="AU729" s="243" t="s">
        <v>88</v>
      </c>
      <c r="AV729" s="13" t="s">
        <v>85</v>
      </c>
      <c r="AW729" s="13" t="s">
        <v>41</v>
      </c>
      <c r="AX729" s="13" t="s">
        <v>77</v>
      </c>
      <c r="AY729" s="243" t="s">
        <v>161</v>
      </c>
    </row>
    <row r="730" spans="2:65" s="11" customFormat="1" ht="12">
      <c r="B730" s="211"/>
      <c r="C730" s="212"/>
      <c r="D730" s="175" t="s">
        <v>185</v>
      </c>
      <c r="E730" s="213" t="s">
        <v>32</v>
      </c>
      <c r="F730" s="214" t="s">
        <v>1364</v>
      </c>
      <c r="G730" s="212"/>
      <c r="H730" s="215">
        <v>4.5</v>
      </c>
      <c r="I730" s="216"/>
      <c r="J730" s="212"/>
      <c r="K730" s="212"/>
      <c r="L730" s="217"/>
      <c r="M730" s="218"/>
      <c r="N730" s="219"/>
      <c r="O730" s="219"/>
      <c r="P730" s="219"/>
      <c r="Q730" s="219"/>
      <c r="R730" s="219"/>
      <c r="S730" s="219"/>
      <c r="T730" s="220"/>
      <c r="AT730" s="221" t="s">
        <v>185</v>
      </c>
      <c r="AU730" s="221" t="s">
        <v>88</v>
      </c>
      <c r="AV730" s="11" t="s">
        <v>88</v>
      </c>
      <c r="AW730" s="11" t="s">
        <v>41</v>
      </c>
      <c r="AX730" s="11" t="s">
        <v>77</v>
      </c>
      <c r="AY730" s="221" t="s">
        <v>161</v>
      </c>
    </row>
    <row r="731" spans="2:65" s="11" customFormat="1" ht="12">
      <c r="B731" s="211"/>
      <c r="C731" s="212"/>
      <c r="D731" s="175" t="s">
        <v>185</v>
      </c>
      <c r="E731" s="213" t="s">
        <v>32</v>
      </c>
      <c r="F731" s="214" t="s">
        <v>1365</v>
      </c>
      <c r="G731" s="212"/>
      <c r="H731" s="215">
        <v>5.75</v>
      </c>
      <c r="I731" s="216"/>
      <c r="J731" s="212"/>
      <c r="K731" s="212"/>
      <c r="L731" s="217"/>
      <c r="M731" s="218"/>
      <c r="N731" s="219"/>
      <c r="O731" s="219"/>
      <c r="P731" s="219"/>
      <c r="Q731" s="219"/>
      <c r="R731" s="219"/>
      <c r="S731" s="219"/>
      <c r="T731" s="220"/>
      <c r="AT731" s="221" t="s">
        <v>185</v>
      </c>
      <c r="AU731" s="221" t="s">
        <v>88</v>
      </c>
      <c r="AV731" s="11" t="s">
        <v>88</v>
      </c>
      <c r="AW731" s="11" t="s">
        <v>41</v>
      </c>
      <c r="AX731" s="11" t="s">
        <v>77</v>
      </c>
      <c r="AY731" s="221" t="s">
        <v>161</v>
      </c>
    </row>
    <row r="732" spans="2:65" s="12" customFormat="1" ht="12">
      <c r="B732" s="222"/>
      <c r="C732" s="223"/>
      <c r="D732" s="175" t="s">
        <v>185</v>
      </c>
      <c r="E732" s="224" t="s">
        <v>32</v>
      </c>
      <c r="F732" s="225" t="s">
        <v>192</v>
      </c>
      <c r="G732" s="223"/>
      <c r="H732" s="226">
        <v>19.149999999999999</v>
      </c>
      <c r="I732" s="227"/>
      <c r="J732" s="223"/>
      <c r="K732" s="223"/>
      <c r="L732" s="228"/>
      <c r="M732" s="229"/>
      <c r="N732" s="230"/>
      <c r="O732" s="230"/>
      <c r="P732" s="230"/>
      <c r="Q732" s="230"/>
      <c r="R732" s="230"/>
      <c r="S732" s="230"/>
      <c r="T732" s="231"/>
      <c r="AT732" s="232" t="s">
        <v>185</v>
      </c>
      <c r="AU732" s="232" t="s">
        <v>88</v>
      </c>
      <c r="AV732" s="12" t="s">
        <v>160</v>
      </c>
      <c r="AW732" s="12" t="s">
        <v>41</v>
      </c>
      <c r="AX732" s="12" t="s">
        <v>85</v>
      </c>
      <c r="AY732" s="232" t="s">
        <v>161</v>
      </c>
    </row>
    <row r="733" spans="2:65" s="1" customFormat="1" ht="16.5" customHeight="1">
      <c r="B733" s="42"/>
      <c r="C733" s="244" t="s">
        <v>1366</v>
      </c>
      <c r="D733" s="244" t="s">
        <v>416</v>
      </c>
      <c r="E733" s="245" t="s">
        <v>1351</v>
      </c>
      <c r="F733" s="246" t="s">
        <v>1352</v>
      </c>
      <c r="G733" s="247" t="s">
        <v>298</v>
      </c>
      <c r="H733" s="248">
        <v>7.0000000000000001E-3</v>
      </c>
      <c r="I733" s="249"/>
      <c r="J733" s="250">
        <f>ROUND(I733*H733,2)</f>
        <v>0</v>
      </c>
      <c r="K733" s="246" t="s">
        <v>178</v>
      </c>
      <c r="L733" s="251"/>
      <c r="M733" s="252" t="s">
        <v>32</v>
      </c>
      <c r="N733" s="253" t="s">
        <v>48</v>
      </c>
      <c r="O733" s="43"/>
      <c r="P733" s="172">
        <f>O733*H733</f>
        <v>0</v>
      </c>
      <c r="Q733" s="172">
        <v>1</v>
      </c>
      <c r="R733" s="172">
        <f>Q733*H733</f>
        <v>7.0000000000000001E-3</v>
      </c>
      <c r="S733" s="172">
        <v>0</v>
      </c>
      <c r="T733" s="173">
        <f>S733*H733</f>
        <v>0</v>
      </c>
      <c r="AR733" s="24" t="s">
        <v>516</v>
      </c>
      <c r="AT733" s="24" t="s">
        <v>416</v>
      </c>
      <c r="AU733" s="24" t="s">
        <v>88</v>
      </c>
      <c r="AY733" s="24" t="s">
        <v>161</v>
      </c>
      <c r="BE733" s="174">
        <f>IF(N733="základní",J733,0)</f>
        <v>0</v>
      </c>
      <c r="BF733" s="174">
        <f>IF(N733="snížená",J733,0)</f>
        <v>0</v>
      </c>
      <c r="BG733" s="174">
        <f>IF(N733="zákl. přenesená",J733,0)</f>
        <v>0</v>
      </c>
      <c r="BH733" s="174">
        <f>IF(N733="sníž. přenesená",J733,0)</f>
        <v>0</v>
      </c>
      <c r="BI733" s="174">
        <f>IF(N733="nulová",J733,0)</f>
        <v>0</v>
      </c>
      <c r="BJ733" s="24" t="s">
        <v>85</v>
      </c>
      <c r="BK733" s="174">
        <f>ROUND(I733*H733,2)</f>
        <v>0</v>
      </c>
      <c r="BL733" s="24" t="s">
        <v>313</v>
      </c>
      <c r="BM733" s="24" t="s">
        <v>1367</v>
      </c>
    </row>
    <row r="734" spans="2:65" s="1" customFormat="1" ht="48">
      <c r="B734" s="42"/>
      <c r="C734" s="64"/>
      <c r="D734" s="175" t="s">
        <v>163</v>
      </c>
      <c r="E734" s="64"/>
      <c r="F734" s="176" t="s">
        <v>1354</v>
      </c>
      <c r="G734" s="64"/>
      <c r="H734" s="64"/>
      <c r="I734" s="150"/>
      <c r="J734" s="64"/>
      <c r="K734" s="64"/>
      <c r="L734" s="62"/>
      <c r="M734" s="210"/>
      <c r="N734" s="43"/>
      <c r="O734" s="43"/>
      <c r="P734" s="43"/>
      <c r="Q734" s="43"/>
      <c r="R734" s="43"/>
      <c r="S734" s="43"/>
      <c r="T734" s="79"/>
      <c r="AT734" s="24" t="s">
        <v>163</v>
      </c>
      <c r="AU734" s="24" t="s">
        <v>88</v>
      </c>
    </row>
    <row r="735" spans="2:65" s="11" customFormat="1" ht="12">
      <c r="B735" s="211"/>
      <c r="C735" s="212"/>
      <c r="D735" s="175" t="s">
        <v>185</v>
      </c>
      <c r="E735" s="212"/>
      <c r="F735" s="214" t="s">
        <v>1368</v>
      </c>
      <c r="G735" s="212"/>
      <c r="H735" s="215">
        <v>7.0000000000000001E-3</v>
      </c>
      <c r="I735" s="216"/>
      <c r="J735" s="212"/>
      <c r="K735" s="212"/>
      <c r="L735" s="217"/>
      <c r="M735" s="218"/>
      <c r="N735" s="219"/>
      <c r="O735" s="219"/>
      <c r="P735" s="219"/>
      <c r="Q735" s="219"/>
      <c r="R735" s="219"/>
      <c r="S735" s="219"/>
      <c r="T735" s="220"/>
      <c r="AT735" s="221" t="s">
        <v>185</v>
      </c>
      <c r="AU735" s="221" t="s">
        <v>88</v>
      </c>
      <c r="AV735" s="11" t="s">
        <v>88</v>
      </c>
      <c r="AW735" s="11" t="s">
        <v>6</v>
      </c>
      <c r="AX735" s="11" t="s">
        <v>85</v>
      </c>
      <c r="AY735" s="221" t="s">
        <v>161</v>
      </c>
    </row>
    <row r="736" spans="2:65" s="1" customFormat="1" ht="16.5" customHeight="1">
      <c r="B736" s="42"/>
      <c r="C736" s="163" t="s">
        <v>1369</v>
      </c>
      <c r="D736" s="163" t="s">
        <v>156</v>
      </c>
      <c r="E736" s="164" t="s">
        <v>1370</v>
      </c>
      <c r="F736" s="165" t="s">
        <v>1371</v>
      </c>
      <c r="G736" s="166" t="s">
        <v>237</v>
      </c>
      <c r="H736" s="167">
        <v>153.79300000000001</v>
      </c>
      <c r="I736" s="168"/>
      <c r="J736" s="169">
        <f>ROUND(I736*H736,2)</f>
        <v>0</v>
      </c>
      <c r="K736" s="165" t="s">
        <v>178</v>
      </c>
      <c r="L736" s="62"/>
      <c r="M736" s="170" t="s">
        <v>32</v>
      </c>
      <c r="N736" s="171" t="s">
        <v>48</v>
      </c>
      <c r="O736" s="43"/>
      <c r="P736" s="172">
        <f>O736*H736</f>
        <v>0</v>
      </c>
      <c r="Q736" s="172">
        <v>0</v>
      </c>
      <c r="R736" s="172">
        <f>Q736*H736</f>
        <v>0</v>
      </c>
      <c r="S736" s="172">
        <v>0</v>
      </c>
      <c r="T736" s="173">
        <f>S736*H736</f>
        <v>0</v>
      </c>
      <c r="AR736" s="24" t="s">
        <v>313</v>
      </c>
      <c r="AT736" s="24" t="s">
        <v>156</v>
      </c>
      <c r="AU736" s="24" t="s">
        <v>88</v>
      </c>
      <c r="AY736" s="24" t="s">
        <v>161</v>
      </c>
      <c r="BE736" s="174">
        <f>IF(N736="základní",J736,0)</f>
        <v>0</v>
      </c>
      <c r="BF736" s="174">
        <f>IF(N736="snížená",J736,0)</f>
        <v>0</v>
      </c>
      <c r="BG736" s="174">
        <f>IF(N736="zákl. přenesená",J736,0)</f>
        <v>0</v>
      </c>
      <c r="BH736" s="174">
        <f>IF(N736="sníž. přenesená",J736,0)</f>
        <v>0</v>
      </c>
      <c r="BI736" s="174">
        <f>IF(N736="nulová",J736,0)</f>
        <v>0</v>
      </c>
      <c r="BJ736" s="24" t="s">
        <v>85</v>
      </c>
      <c r="BK736" s="174">
        <f>ROUND(I736*H736,2)</f>
        <v>0</v>
      </c>
      <c r="BL736" s="24" t="s">
        <v>313</v>
      </c>
      <c r="BM736" s="24" t="s">
        <v>1372</v>
      </c>
    </row>
    <row r="737" spans="2:65" s="1" customFormat="1" ht="24">
      <c r="B737" s="42"/>
      <c r="C737" s="64"/>
      <c r="D737" s="175" t="s">
        <v>163</v>
      </c>
      <c r="E737" s="64"/>
      <c r="F737" s="176" t="s">
        <v>1373</v>
      </c>
      <c r="G737" s="64"/>
      <c r="H737" s="64"/>
      <c r="I737" s="150"/>
      <c r="J737" s="64"/>
      <c r="K737" s="64"/>
      <c r="L737" s="62"/>
      <c r="M737" s="210"/>
      <c r="N737" s="43"/>
      <c r="O737" s="43"/>
      <c r="P737" s="43"/>
      <c r="Q737" s="43"/>
      <c r="R737" s="43"/>
      <c r="S737" s="43"/>
      <c r="T737" s="79"/>
      <c r="AT737" s="24" t="s">
        <v>163</v>
      </c>
      <c r="AU737" s="24" t="s">
        <v>88</v>
      </c>
    </row>
    <row r="738" spans="2:65" s="13" customFormat="1" ht="12">
      <c r="B738" s="234"/>
      <c r="C738" s="235"/>
      <c r="D738" s="175" t="s">
        <v>185</v>
      </c>
      <c r="E738" s="236" t="s">
        <v>32</v>
      </c>
      <c r="F738" s="237" t="s">
        <v>600</v>
      </c>
      <c r="G738" s="235"/>
      <c r="H738" s="236" t="s">
        <v>32</v>
      </c>
      <c r="I738" s="238"/>
      <c r="J738" s="235"/>
      <c r="K738" s="235"/>
      <c r="L738" s="239"/>
      <c r="M738" s="240"/>
      <c r="N738" s="241"/>
      <c r="O738" s="241"/>
      <c r="P738" s="241"/>
      <c r="Q738" s="241"/>
      <c r="R738" s="241"/>
      <c r="S738" s="241"/>
      <c r="T738" s="242"/>
      <c r="AT738" s="243" t="s">
        <v>185</v>
      </c>
      <c r="AU738" s="243" t="s">
        <v>88</v>
      </c>
      <c r="AV738" s="13" t="s">
        <v>85</v>
      </c>
      <c r="AW738" s="13" t="s">
        <v>41</v>
      </c>
      <c r="AX738" s="13" t="s">
        <v>77</v>
      </c>
      <c r="AY738" s="243" t="s">
        <v>161</v>
      </c>
    </row>
    <row r="739" spans="2:65" s="11" customFormat="1" ht="12">
      <c r="B739" s="211"/>
      <c r="C739" s="212"/>
      <c r="D739" s="175" t="s">
        <v>185</v>
      </c>
      <c r="E739" s="213" t="s">
        <v>32</v>
      </c>
      <c r="F739" s="214" t="s">
        <v>1374</v>
      </c>
      <c r="G739" s="212"/>
      <c r="H739" s="215">
        <v>24</v>
      </c>
      <c r="I739" s="216"/>
      <c r="J739" s="212"/>
      <c r="K739" s="212"/>
      <c r="L739" s="217"/>
      <c r="M739" s="218"/>
      <c r="N739" s="219"/>
      <c r="O739" s="219"/>
      <c r="P739" s="219"/>
      <c r="Q739" s="219"/>
      <c r="R739" s="219"/>
      <c r="S739" s="219"/>
      <c r="T739" s="220"/>
      <c r="AT739" s="221" t="s">
        <v>185</v>
      </c>
      <c r="AU739" s="221" t="s">
        <v>88</v>
      </c>
      <c r="AV739" s="11" t="s">
        <v>88</v>
      </c>
      <c r="AW739" s="11" t="s">
        <v>41</v>
      </c>
      <c r="AX739" s="11" t="s">
        <v>77</v>
      </c>
      <c r="AY739" s="221" t="s">
        <v>161</v>
      </c>
    </row>
    <row r="740" spans="2:65" s="11" customFormat="1" ht="24">
      <c r="B740" s="211"/>
      <c r="C740" s="212"/>
      <c r="D740" s="175" t="s">
        <v>185</v>
      </c>
      <c r="E740" s="213" t="s">
        <v>32</v>
      </c>
      <c r="F740" s="214" t="s">
        <v>1375</v>
      </c>
      <c r="G740" s="212"/>
      <c r="H740" s="215">
        <v>31.54</v>
      </c>
      <c r="I740" s="216"/>
      <c r="J740" s="212"/>
      <c r="K740" s="212"/>
      <c r="L740" s="217"/>
      <c r="M740" s="218"/>
      <c r="N740" s="219"/>
      <c r="O740" s="219"/>
      <c r="P740" s="219"/>
      <c r="Q740" s="219"/>
      <c r="R740" s="219"/>
      <c r="S740" s="219"/>
      <c r="T740" s="220"/>
      <c r="AT740" s="221" t="s">
        <v>185</v>
      </c>
      <c r="AU740" s="221" t="s">
        <v>88</v>
      </c>
      <c r="AV740" s="11" t="s">
        <v>88</v>
      </c>
      <c r="AW740" s="11" t="s">
        <v>41</v>
      </c>
      <c r="AX740" s="11" t="s">
        <v>77</v>
      </c>
      <c r="AY740" s="221" t="s">
        <v>161</v>
      </c>
    </row>
    <row r="741" spans="2:65" s="11" customFormat="1" ht="12">
      <c r="B741" s="211"/>
      <c r="C741" s="212"/>
      <c r="D741" s="175" t="s">
        <v>185</v>
      </c>
      <c r="E741" s="213" t="s">
        <v>32</v>
      </c>
      <c r="F741" s="214" t="s">
        <v>1376</v>
      </c>
      <c r="G741" s="212"/>
      <c r="H741" s="215">
        <v>32.951999999999998</v>
      </c>
      <c r="I741" s="216"/>
      <c r="J741" s="212"/>
      <c r="K741" s="212"/>
      <c r="L741" s="217"/>
      <c r="M741" s="218"/>
      <c r="N741" s="219"/>
      <c r="O741" s="219"/>
      <c r="P741" s="219"/>
      <c r="Q741" s="219"/>
      <c r="R741" s="219"/>
      <c r="S741" s="219"/>
      <c r="T741" s="220"/>
      <c r="AT741" s="221" t="s">
        <v>185</v>
      </c>
      <c r="AU741" s="221" t="s">
        <v>88</v>
      </c>
      <c r="AV741" s="11" t="s">
        <v>88</v>
      </c>
      <c r="AW741" s="11" t="s">
        <v>41</v>
      </c>
      <c r="AX741" s="11" t="s">
        <v>77</v>
      </c>
      <c r="AY741" s="221" t="s">
        <v>161</v>
      </c>
    </row>
    <row r="742" spans="2:65" s="11" customFormat="1" ht="12">
      <c r="B742" s="211"/>
      <c r="C742" s="212"/>
      <c r="D742" s="175" t="s">
        <v>185</v>
      </c>
      <c r="E742" s="213" t="s">
        <v>32</v>
      </c>
      <c r="F742" s="214" t="s">
        <v>1377</v>
      </c>
      <c r="G742" s="212"/>
      <c r="H742" s="215">
        <v>36.020000000000003</v>
      </c>
      <c r="I742" s="216"/>
      <c r="J742" s="212"/>
      <c r="K742" s="212"/>
      <c r="L742" s="217"/>
      <c r="M742" s="218"/>
      <c r="N742" s="219"/>
      <c r="O742" s="219"/>
      <c r="P742" s="219"/>
      <c r="Q742" s="219"/>
      <c r="R742" s="219"/>
      <c r="S742" s="219"/>
      <c r="T742" s="220"/>
      <c r="AT742" s="221" t="s">
        <v>185</v>
      </c>
      <c r="AU742" s="221" t="s">
        <v>88</v>
      </c>
      <c r="AV742" s="11" t="s">
        <v>88</v>
      </c>
      <c r="AW742" s="11" t="s">
        <v>41</v>
      </c>
      <c r="AX742" s="11" t="s">
        <v>77</v>
      </c>
      <c r="AY742" s="221" t="s">
        <v>161</v>
      </c>
    </row>
    <row r="743" spans="2:65" s="11" customFormat="1" ht="12">
      <c r="B743" s="211"/>
      <c r="C743" s="212"/>
      <c r="D743" s="175" t="s">
        <v>185</v>
      </c>
      <c r="E743" s="213" t="s">
        <v>32</v>
      </c>
      <c r="F743" s="214" t="s">
        <v>1378</v>
      </c>
      <c r="G743" s="212"/>
      <c r="H743" s="215">
        <v>7.3</v>
      </c>
      <c r="I743" s="216"/>
      <c r="J743" s="212"/>
      <c r="K743" s="212"/>
      <c r="L743" s="217"/>
      <c r="M743" s="218"/>
      <c r="N743" s="219"/>
      <c r="O743" s="219"/>
      <c r="P743" s="219"/>
      <c r="Q743" s="219"/>
      <c r="R743" s="219"/>
      <c r="S743" s="219"/>
      <c r="T743" s="220"/>
      <c r="AT743" s="221" t="s">
        <v>185</v>
      </c>
      <c r="AU743" s="221" t="s">
        <v>88</v>
      </c>
      <c r="AV743" s="11" t="s">
        <v>88</v>
      </c>
      <c r="AW743" s="11" t="s">
        <v>41</v>
      </c>
      <c r="AX743" s="11" t="s">
        <v>77</v>
      </c>
      <c r="AY743" s="221" t="s">
        <v>161</v>
      </c>
    </row>
    <row r="744" spans="2:65" s="11" customFormat="1" ht="12">
      <c r="B744" s="211"/>
      <c r="C744" s="212"/>
      <c r="D744" s="175" t="s">
        <v>185</v>
      </c>
      <c r="E744" s="213" t="s">
        <v>32</v>
      </c>
      <c r="F744" s="214" t="s">
        <v>1379</v>
      </c>
      <c r="G744" s="212"/>
      <c r="H744" s="215">
        <v>8</v>
      </c>
      <c r="I744" s="216"/>
      <c r="J744" s="212"/>
      <c r="K744" s="212"/>
      <c r="L744" s="217"/>
      <c r="M744" s="218"/>
      <c r="N744" s="219"/>
      <c r="O744" s="219"/>
      <c r="P744" s="219"/>
      <c r="Q744" s="219"/>
      <c r="R744" s="219"/>
      <c r="S744" s="219"/>
      <c r="T744" s="220"/>
      <c r="AT744" s="221" t="s">
        <v>185</v>
      </c>
      <c r="AU744" s="221" t="s">
        <v>88</v>
      </c>
      <c r="AV744" s="11" t="s">
        <v>88</v>
      </c>
      <c r="AW744" s="11" t="s">
        <v>41</v>
      </c>
      <c r="AX744" s="11" t="s">
        <v>77</v>
      </c>
      <c r="AY744" s="221" t="s">
        <v>161</v>
      </c>
    </row>
    <row r="745" spans="2:65" s="14" customFormat="1" ht="12">
      <c r="B745" s="254"/>
      <c r="C745" s="255"/>
      <c r="D745" s="175" t="s">
        <v>185</v>
      </c>
      <c r="E745" s="256" t="s">
        <v>32</v>
      </c>
      <c r="F745" s="257" t="s">
        <v>454</v>
      </c>
      <c r="G745" s="255"/>
      <c r="H745" s="258">
        <v>139.81200000000001</v>
      </c>
      <c r="I745" s="259"/>
      <c r="J745" s="255"/>
      <c r="K745" s="255"/>
      <c r="L745" s="260"/>
      <c r="M745" s="261"/>
      <c r="N745" s="262"/>
      <c r="O745" s="262"/>
      <c r="P745" s="262"/>
      <c r="Q745" s="262"/>
      <c r="R745" s="262"/>
      <c r="S745" s="262"/>
      <c r="T745" s="263"/>
      <c r="AT745" s="264" t="s">
        <v>185</v>
      </c>
      <c r="AU745" s="264" t="s">
        <v>88</v>
      </c>
      <c r="AV745" s="14" t="s">
        <v>193</v>
      </c>
      <c r="AW745" s="14" t="s">
        <v>41</v>
      </c>
      <c r="AX745" s="14" t="s">
        <v>77</v>
      </c>
      <c r="AY745" s="264" t="s">
        <v>161</v>
      </c>
    </row>
    <row r="746" spans="2:65" s="11" customFormat="1" ht="12">
      <c r="B746" s="211"/>
      <c r="C746" s="212"/>
      <c r="D746" s="175" t="s">
        <v>185</v>
      </c>
      <c r="E746" s="213" t="s">
        <v>32</v>
      </c>
      <c r="F746" s="214" t="s">
        <v>1380</v>
      </c>
      <c r="G746" s="212"/>
      <c r="H746" s="215">
        <v>13.981</v>
      </c>
      <c r="I746" s="216"/>
      <c r="J746" s="212"/>
      <c r="K746" s="212"/>
      <c r="L746" s="217"/>
      <c r="M746" s="218"/>
      <c r="N746" s="219"/>
      <c r="O746" s="219"/>
      <c r="P746" s="219"/>
      <c r="Q746" s="219"/>
      <c r="R746" s="219"/>
      <c r="S746" s="219"/>
      <c r="T746" s="220"/>
      <c r="AT746" s="221" t="s">
        <v>185</v>
      </c>
      <c r="AU746" s="221" t="s">
        <v>88</v>
      </c>
      <c r="AV746" s="11" t="s">
        <v>88</v>
      </c>
      <c r="AW746" s="11" t="s">
        <v>41</v>
      </c>
      <c r="AX746" s="11" t="s">
        <v>77</v>
      </c>
      <c r="AY746" s="221" t="s">
        <v>161</v>
      </c>
    </row>
    <row r="747" spans="2:65" s="12" customFormat="1" ht="12">
      <c r="B747" s="222"/>
      <c r="C747" s="223"/>
      <c r="D747" s="175" t="s">
        <v>185</v>
      </c>
      <c r="E747" s="224" t="s">
        <v>32</v>
      </c>
      <c r="F747" s="225" t="s">
        <v>192</v>
      </c>
      <c r="G747" s="223"/>
      <c r="H747" s="226">
        <v>153.79300000000001</v>
      </c>
      <c r="I747" s="227"/>
      <c r="J747" s="223"/>
      <c r="K747" s="223"/>
      <c r="L747" s="228"/>
      <c r="M747" s="229"/>
      <c r="N747" s="230"/>
      <c r="O747" s="230"/>
      <c r="P747" s="230"/>
      <c r="Q747" s="230"/>
      <c r="R747" s="230"/>
      <c r="S747" s="230"/>
      <c r="T747" s="231"/>
      <c r="AT747" s="232" t="s">
        <v>185</v>
      </c>
      <c r="AU747" s="232" t="s">
        <v>88</v>
      </c>
      <c r="AV747" s="12" t="s">
        <v>160</v>
      </c>
      <c r="AW747" s="12" t="s">
        <v>41</v>
      </c>
      <c r="AX747" s="12" t="s">
        <v>85</v>
      </c>
      <c r="AY747" s="232" t="s">
        <v>161</v>
      </c>
    </row>
    <row r="748" spans="2:65" s="1" customFormat="1" ht="16.5" customHeight="1">
      <c r="B748" s="42"/>
      <c r="C748" s="244" t="s">
        <v>1381</v>
      </c>
      <c r="D748" s="244" t="s">
        <v>416</v>
      </c>
      <c r="E748" s="245" t="s">
        <v>1338</v>
      </c>
      <c r="F748" s="246" t="s">
        <v>1339</v>
      </c>
      <c r="G748" s="247" t="s">
        <v>298</v>
      </c>
      <c r="H748" s="248">
        <v>5.3999999999999999E-2</v>
      </c>
      <c r="I748" s="249"/>
      <c r="J748" s="250">
        <f>ROUND(I748*H748,2)</f>
        <v>0</v>
      </c>
      <c r="K748" s="246" t="s">
        <v>178</v>
      </c>
      <c r="L748" s="251"/>
      <c r="M748" s="252" t="s">
        <v>32</v>
      </c>
      <c r="N748" s="253" t="s">
        <v>48</v>
      </c>
      <c r="O748" s="43"/>
      <c r="P748" s="172">
        <f>O748*H748</f>
        <v>0</v>
      </c>
      <c r="Q748" s="172">
        <v>1</v>
      </c>
      <c r="R748" s="172">
        <f>Q748*H748</f>
        <v>5.3999999999999999E-2</v>
      </c>
      <c r="S748" s="172">
        <v>0</v>
      </c>
      <c r="T748" s="173">
        <f>S748*H748</f>
        <v>0</v>
      </c>
      <c r="AR748" s="24" t="s">
        <v>516</v>
      </c>
      <c r="AT748" s="24" t="s">
        <v>416</v>
      </c>
      <c r="AU748" s="24" t="s">
        <v>88</v>
      </c>
      <c r="AY748" s="24" t="s">
        <v>161</v>
      </c>
      <c r="BE748" s="174">
        <f>IF(N748="základní",J748,0)</f>
        <v>0</v>
      </c>
      <c r="BF748" s="174">
        <f>IF(N748="snížená",J748,0)</f>
        <v>0</v>
      </c>
      <c r="BG748" s="174">
        <f>IF(N748="zákl. přenesená",J748,0)</f>
        <v>0</v>
      </c>
      <c r="BH748" s="174">
        <f>IF(N748="sníž. přenesená",J748,0)</f>
        <v>0</v>
      </c>
      <c r="BI748" s="174">
        <f>IF(N748="nulová",J748,0)</f>
        <v>0</v>
      </c>
      <c r="BJ748" s="24" t="s">
        <v>85</v>
      </c>
      <c r="BK748" s="174">
        <f>ROUND(I748*H748,2)</f>
        <v>0</v>
      </c>
      <c r="BL748" s="24" t="s">
        <v>313</v>
      </c>
      <c r="BM748" s="24" t="s">
        <v>1382</v>
      </c>
    </row>
    <row r="749" spans="2:65" s="1" customFormat="1" ht="24">
      <c r="B749" s="42"/>
      <c r="C749" s="64"/>
      <c r="D749" s="175" t="s">
        <v>163</v>
      </c>
      <c r="E749" s="64"/>
      <c r="F749" s="176" t="s">
        <v>1341</v>
      </c>
      <c r="G749" s="64"/>
      <c r="H749" s="64"/>
      <c r="I749" s="150"/>
      <c r="J749" s="64"/>
      <c r="K749" s="64"/>
      <c r="L749" s="62"/>
      <c r="M749" s="210"/>
      <c r="N749" s="43"/>
      <c r="O749" s="43"/>
      <c r="P749" s="43"/>
      <c r="Q749" s="43"/>
      <c r="R749" s="43"/>
      <c r="S749" s="43"/>
      <c r="T749" s="79"/>
      <c r="AT749" s="24" t="s">
        <v>163</v>
      </c>
      <c r="AU749" s="24" t="s">
        <v>88</v>
      </c>
    </row>
    <row r="750" spans="2:65" s="11" customFormat="1" ht="12">
      <c r="B750" s="211"/>
      <c r="C750" s="212"/>
      <c r="D750" s="175" t="s">
        <v>185</v>
      </c>
      <c r="E750" s="212"/>
      <c r="F750" s="214" t="s">
        <v>1383</v>
      </c>
      <c r="G750" s="212"/>
      <c r="H750" s="215">
        <v>5.3999999999999999E-2</v>
      </c>
      <c r="I750" s="216"/>
      <c r="J750" s="212"/>
      <c r="K750" s="212"/>
      <c r="L750" s="217"/>
      <c r="M750" s="218"/>
      <c r="N750" s="219"/>
      <c r="O750" s="219"/>
      <c r="P750" s="219"/>
      <c r="Q750" s="219"/>
      <c r="R750" s="219"/>
      <c r="S750" s="219"/>
      <c r="T750" s="220"/>
      <c r="AT750" s="221" t="s">
        <v>185</v>
      </c>
      <c r="AU750" s="221" t="s">
        <v>88</v>
      </c>
      <c r="AV750" s="11" t="s">
        <v>88</v>
      </c>
      <c r="AW750" s="11" t="s">
        <v>6</v>
      </c>
      <c r="AX750" s="11" t="s">
        <v>85</v>
      </c>
      <c r="AY750" s="221" t="s">
        <v>161</v>
      </c>
    </row>
    <row r="751" spans="2:65" s="1" customFormat="1" ht="16.5" customHeight="1">
      <c r="B751" s="42"/>
      <c r="C751" s="163" t="s">
        <v>1384</v>
      </c>
      <c r="D751" s="163" t="s">
        <v>156</v>
      </c>
      <c r="E751" s="164" t="s">
        <v>1385</v>
      </c>
      <c r="F751" s="165" t="s">
        <v>1386</v>
      </c>
      <c r="G751" s="166" t="s">
        <v>237</v>
      </c>
      <c r="H751" s="167">
        <v>307.58600000000001</v>
      </c>
      <c r="I751" s="168"/>
      <c r="J751" s="169">
        <f>ROUND(I751*H751,2)</f>
        <v>0</v>
      </c>
      <c r="K751" s="165" t="s">
        <v>178</v>
      </c>
      <c r="L751" s="62"/>
      <c r="M751" s="170" t="s">
        <v>32</v>
      </c>
      <c r="N751" s="171" t="s">
        <v>48</v>
      </c>
      <c r="O751" s="43"/>
      <c r="P751" s="172">
        <f>O751*H751</f>
        <v>0</v>
      </c>
      <c r="Q751" s="172">
        <v>0</v>
      </c>
      <c r="R751" s="172">
        <f>Q751*H751</f>
        <v>0</v>
      </c>
      <c r="S751" s="172">
        <v>0</v>
      </c>
      <c r="T751" s="173">
        <f>S751*H751</f>
        <v>0</v>
      </c>
      <c r="AR751" s="24" t="s">
        <v>313</v>
      </c>
      <c r="AT751" s="24" t="s">
        <v>156</v>
      </c>
      <c r="AU751" s="24" t="s">
        <v>88</v>
      </c>
      <c r="AY751" s="24" t="s">
        <v>161</v>
      </c>
      <c r="BE751" s="174">
        <f>IF(N751="základní",J751,0)</f>
        <v>0</v>
      </c>
      <c r="BF751" s="174">
        <f>IF(N751="snížená",J751,0)</f>
        <v>0</v>
      </c>
      <c r="BG751" s="174">
        <f>IF(N751="zákl. přenesená",J751,0)</f>
        <v>0</v>
      </c>
      <c r="BH751" s="174">
        <f>IF(N751="sníž. přenesená",J751,0)</f>
        <v>0</v>
      </c>
      <c r="BI751" s="174">
        <f>IF(N751="nulová",J751,0)</f>
        <v>0</v>
      </c>
      <c r="BJ751" s="24" t="s">
        <v>85</v>
      </c>
      <c r="BK751" s="174">
        <f>ROUND(I751*H751,2)</f>
        <v>0</v>
      </c>
      <c r="BL751" s="24" t="s">
        <v>313</v>
      </c>
      <c r="BM751" s="24" t="s">
        <v>1387</v>
      </c>
    </row>
    <row r="752" spans="2:65" s="1" customFormat="1" ht="24">
      <c r="B752" s="42"/>
      <c r="C752" s="64"/>
      <c r="D752" s="175" t="s">
        <v>163</v>
      </c>
      <c r="E752" s="64"/>
      <c r="F752" s="176" t="s">
        <v>1388</v>
      </c>
      <c r="G752" s="64"/>
      <c r="H752" s="64"/>
      <c r="I752" s="150"/>
      <c r="J752" s="64"/>
      <c r="K752" s="64"/>
      <c r="L752" s="62"/>
      <c r="M752" s="210"/>
      <c r="N752" s="43"/>
      <c r="O752" s="43"/>
      <c r="P752" s="43"/>
      <c r="Q752" s="43"/>
      <c r="R752" s="43"/>
      <c r="S752" s="43"/>
      <c r="T752" s="79"/>
      <c r="AT752" s="24" t="s">
        <v>163</v>
      </c>
      <c r="AU752" s="24" t="s">
        <v>88</v>
      </c>
    </row>
    <row r="753" spans="2:65" s="11" customFormat="1" ht="12">
      <c r="B753" s="211"/>
      <c r="C753" s="212"/>
      <c r="D753" s="175" t="s">
        <v>185</v>
      </c>
      <c r="E753" s="213" t="s">
        <v>32</v>
      </c>
      <c r="F753" s="214" t="s">
        <v>1389</v>
      </c>
      <c r="G753" s="212"/>
      <c r="H753" s="215">
        <v>307.58600000000001</v>
      </c>
      <c r="I753" s="216"/>
      <c r="J753" s="212"/>
      <c r="K753" s="212"/>
      <c r="L753" s="217"/>
      <c r="M753" s="218"/>
      <c r="N753" s="219"/>
      <c r="O753" s="219"/>
      <c r="P753" s="219"/>
      <c r="Q753" s="219"/>
      <c r="R753" s="219"/>
      <c r="S753" s="219"/>
      <c r="T753" s="220"/>
      <c r="AT753" s="221" t="s">
        <v>185</v>
      </c>
      <c r="AU753" s="221" t="s">
        <v>88</v>
      </c>
      <c r="AV753" s="11" t="s">
        <v>88</v>
      </c>
      <c r="AW753" s="11" t="s">
        <v>41</v>
      </c>
      <c r="AX753" s="11" t="s">
        <v>85</v>
      </c>
      <c r="AY753" s="221" t="s">
        <v>161</v>
      </c>
    </row>
    <row r="754" spans="2:65" s="1" customFormat="1" ht="16.5" customHeight="1">
      <c r="B754" s="42"/>
      <c r="C754" s="244" t="s">
        <v>1390</v>
      </c>
      <c r="D754" s="244" t="s">
        <v>416</v>
      </c>
      <c r="E754" s="245" t="s">
        <v>1351</v>
      </c>
      <c r="F754" s="246" t="s">
        <v>1352</v>
      </c>
      <c r="G754" s="247" t="s">
        <v>298</v>
      </c>
      <c r="H754" s="248">
        <v>0.13800000000000001</v>
      </c>
      <c r="I754" s="249"/>
      <c r="J754" s="250">
        <f>ROUND(I754*H754,2)</f>
        <v>0</v>
      </c>
      <c r="K754" s="246" t="s">
        <v>178</v>
      </c>
      <c r="L754" s="251"/>
      <c r="M754" s="252" t="s">
        <v>32</v>
      </c>
      <c r="N754" s="253" t="s">
        <v>48</v>
      </c>
      <c r="O754" s="43"/>
      <c r="P754" s="172">
        <f>O754*H754</f>
        <v>0</v>
      </c>
      <c r="Q754" s="172">
        <v>1</v>
      </c>
      <c r="R754" s="172">
        <f>Q754*H754</f>
        <v>0.13800000000000001</v>
      </c>
      <c r="S754" s="172">
        <v>0</v>
      </c>
      <c r="T754" s="173">
        <f>S754*H754</f>
        <v>0</v>
      </c>
      <c r="AR754" s="24" t="s">
        <v>516</v>
      </c>
      <c r="AT754" s="24" t="s">
        <v>416</v>
      </c>
      <c r="AU754" s="24" t="s">
        <v>88</v>
      </c>
      <c r="AY754" s="24" t="s">
        <v>161</v>
      </c>
      <c r="BE754" s="174">
        <f>IF(N754="základní",J754,0)</f>
        <v>0</v>
      </c>
      <c r="BF754" s="174">
        <f>IF(N754="snížená",J754,0)</f>
        <v>0</v>
      </c>
      <c r="BG754" s="174">
        <f>IF(N754="zákl. přenesená",J754,0)</f>
        <v>0</v>
      </c>
      <c r="BH754" s="174">
        <f>IF(N754="sníž. přenesená",J754,0)</f>
        <v>0</v>
      </c>
      <c r="BI754" s="174">
        <f>IF(N754="nulová",J754,0)</f>
        <v>0</v>
      </c>
      <c r="BJ754" s="24" t="s">
        <v>85</v>
      </c>
      <c r="BK754" s="174">
        <f>ROUND(I754*H754,2)</f>
        <v>0</v>
      </c>
      <c r="BL754" s="24" t="s">
        <v>313</v>
      </c>
      <c r="BM754" s="24" t="s">
        <v>1391</v>
      </c>
    </row>
    <row r="755" spans="2:65" s="1" customFormat="1" ht="48">
      <c r="B755" s="42"/>
      <c r="C755" s="64"/>
      <c r="D755" s="175" t="s">
        <v>163</v>
      </c>
      <c r="E755" s="64"/>
      <c r="F755" s="176" t="s">
        <v>1354</v>
      </c>
      <c r="G755" s="64"/>
      <c r="H755" s="64"/>
      <c r="I755" s="150"/>
      <c r="J755" s="64"/>
      <c r="K755" s="64"/>
      <c r="L755" s="62"/>
      <c r="M755" s="210"/>
      <c r="N755" s="43"/>
      <c r="O755" s="43"/>
      <c r="P755" s="43"/>
      <c r="Q755" s="43"/>
      <c r="R755" s="43"/>
      <c r="S755" s="43"/>
      <c r="T755" s="79"/>
      <c r="AT755" s="24" t="s">
        <v>163</v>
      </c>
      <c r="AU755" s="24" t="s">
        <v>88</v>
      </c>
    </row>
    <row r="756" spans="2:65" s="11" customFormat="1" ht="12">
      <c r="B756" s="211"/>
      <c r="C756" s="212"/>
      <c r="D756" s="175" t="s">
        <v>185</v>
      </c>
      <c r="E756" s="212"/>
      <c r="F756" s="214" t="s">
        <v>1392</v>
      </c>
      <c r="G756" s="212"/>
      <c r="H756" s="215">
        <v>0.13800000000000001</v>
      </c>
      <c r="I756" s="216"/>
      <c r="J756" s="212"/>
      <c r="K756" s="212"/>
      <c r="L756" s="217"/>
      <c r="M756" s="218"/>
      <c r="N756" s="219"/>
      <c r="O756" s="219"/>
      <c r="P756" s="219"/>
      <c r="Q756" s="219"/>
      <c r="R756" s="219"/>
      <c r="S756" s="219"/>
      <c r="T756" s="220"/>
      <c r="AT756" s="221" t="s">
        <v>185</v>
      </c>
      <c r="AU756" s="221" t="s">
        <v>88</v>
      </c>
      <c r="AV756" s="11" t="s">
        <v>88</v>
      </c>
      <c r="AW756" s="11" t="s">
        <v>6</v>
      </c>
      <c r="AX756" s="11" t="s">
        <v>85</v>
      </c>
      <c r="AY756" s="221" t="s">
        <v>161</v>
      </c>
    </row>
    <row r="757" spans="2:65" s="1" customFormat="1" ht="16.5" customHeight="1">
      <c r="B757" s="42"/>
      <c r="C757" s="163" t="s">
        <v>1393</v>
      </c>
      <c r="D757" s="163" t="s">
        <v>156</v>
      </c>
      <c r="E757" s="164" t="s">
        <v>1394</v>
      </c>
      <c r="F757" s="165" t="s">
        <v>1395</v>
      </c>
      <c r="G757" s="166" t="s">
        <v>237</v>
      </c>
      <c r="H757" s="167">
        <v>66.400000000000006</v>
      </c>
      <c r="I757" s="168"/>
      <c r="J757" s="169">
        <f>ROUND(I757*H757,2)</f>
        <v>0</v>
      </c>
      <c r="K757" s="165" t="s">
        <v>178</v>
      </c>
      <c r="L757" s="62"/>
      <c r="M757" s="170" t="s">
        <v>32</v>
      </c>
      <c r="N757" s="171" t="s">
        <v>48</v>
      </c>
      <c r="O757" s="43"/>
      <c r="P757" s="172">
        <f>O757*H757</f>
        <v>0</v>
      </c>
      <c r="Q757" s="172">
        <v>0</v>
      </c>
      <c r="R757" s="172">
        <f>Q757*H757</f>
        <v>0</v>
      </c>
      <c r="S757" s="172">
        <v>0</v>
      </c>
      <c r="T757" s="173">
        <f>S757*H757</f>
        <v>0</v>
      </c>
      <c r="AR757" s="24" t="s">
        <v>313</v>
      </c>
      <c r="AT757" s="24" t="s">
        <v>156</v>
      </c>
      <c r="AU757" s="24" t="s">
        <v>88</v>
      </c>
      <c r="AY757" s="24" t="s">
        <v>161</v>
      </c>
      <c r="BE757" s="174">
        <f>IF(N757="základní",J757,0)</f>
        <v>0</v>
      </c>
      <c r="BF757" s="174">
        <f>IF(N757="snížená",J757,0)</f>
        <v>0</v>
      </c>
      <c r="BG757" s="174">
        <f>IF(N757="zákl. přenesená",J757,0)</f>
        <v>0</v>
      </c>
      <c r="BH757" s="174">
        <f>IF(N757="sníž. přenesená",J757,0)</f>
        <v>0</v>
      </c>
      <c r="BI757" s="174">
        <f>IF(N757="nulová",J757,0)</f>
        <v>0</v>
      </c>
      <c r="BJ757" s="24" t="s">
        <v>85</v>
      </c>
      <c r="BK757" s="174">
        <f>ROUND(I757*H757,2)</f>
        <v>0</v>
      </c>
      <c r="BL757" s="24" t="s">
        <v>313</v>
      </c>
      <c r="BM757" s="24" t="s">
        <v>1396</v>
      </c>
    </row>
    <row r="758" spans="2:65" s="1" customFormat="1" ht="24">
      <c r="B758" s="42"/>
      <c r="C758" s="64"/>
      <c r="D758" s="175" t="s">
        <v>163</v>
      </c>
      <c r="E758" s="64"/>
      <c r="F758" s="176" t="s">
        <v>1397</v>
      </c>
      <c r="G758" s="64"/>
      <c r="H758" s="64"/>
      <c r="I758" s="150"/>
      <c r="J758" s="64"/>
      <c r="K758" s="64"/>
      <c r="L758" s="62"/>
      <c r="M758" s="210"/>
      <c r="N758" s="43"/>
      <c r="O758" s="43"/>
      <c r="P758" s="43"/>
      <c r="Q758" s="43"/>
      <c r="R758" s="43"/>
      <c r="S758" s="43"/>
      <c r="T758" s="79"/>
      <c r="AT758" s="24" t="s">
        <v>163</v>
      </c>
      <c r="AU758" s="24" t="s">
        <v>88</v>
      </c>
    </row>
    <row r="759" spans="2:65" s="13" customFormat="1" ht="12">
      <c r="B759" s="234"/>
      <c r="C759" s="235"/>
      <c r="D759" s="175" t="s">
        <v>185</v>
      </c>
      <c r="E759" s="236" t="s">
        <v>32</v>
      </c>
      <c r="F759" s="237" t="s">
        <v>600</v>
      </c>
      <c r="G759" s="235"/>
      <c r="H759" s="236" t="s">
        <v>32</v>
      </c>
      <c r="I759" s="238"/>
      <c r="J759" s="235"/>
      <c r="K759" s="235"/>
      <c r="L759" s="239"/>
      <c r="M759" s="240"/>
      <c r="N759" s="241"/>
      <c r="O759" s="241"/>
      <c r="P759" s="241"/>
      <c r="Q759" s="241"/>
      <c r="R759" s="241"/>
      <c r="S759" s="241"/>
      <c r="T759" s="242"/>
      <c r="AT759" s="243" t="s">
        <v>185</v>
      </c>
      <c r="AU759" s="243" t="s">
        <v>88</v>
      </c>
      <c r="AV759" s="13" t="s">
        <v>85</v>
      </c>
      <c r="AW759" s="13" t="s">
        <v>41</v>
      </c>
      <c r="AX759" s="13" t="s">
        <v>77</v>
      </c>
      <c r="AY759" s="243" t="s">
        <v>161</v>
      </c>
    </row>
    <row r="760" spans="2:65" s="11" customFormat="1" ht="12">
      <c r="B760" s="211"/>
      <c r="C760" s="212"/>
      <c r="D760" s="175" t="s">
        <v>185</v>
      </c>
      <c r="E760" s="213" t="s">
        <v>32</v>
      </c>
      <c r="F760" s="214" t="s">
        <v>1398</v>
      </c>
      <c r="G760" s="212"/>
      <c r="H760" s="215">
        <v>33.200000000000003</v>
      </c>
      <c r="I760" s="216"/>
      <c r="J760" s="212"/>
      <c r="K760" s="212"/>
      <c r="L760" s="217"/>
      <c r="M760" s="218"/>
      <c r="N760" s="219"/>
      <c r="O760" s="219"/>
      <c r="P760" s="219"/>
      <c r="Q760" s="219"/>
      <c r="R760" s="219"/>
      <c r="S760" s="219"/>
      <c r="T760" s="220"/>
      <c r="AT760" s="221" t="s">
        <v>185</v>
      </c>
      <c r="AU760" s="221" t="s">
        <v>88</v>
      </c>
      <c r="AV760" s="11" t="s">
        <v>88</v>
      </c>
      <c r="AW760" s="11" t="s">
        <v>41</v>
      </c>
      <c r="AX760" s="11" t="s">
        <v>77</v>
      </c>
      <c r="AY760" s="221" t="s">
        <v>161</v>
      </c>
    </row>
    <row r="761" spans="2:65" s="11" customFormat="1" ht="12">
      <c r="B761" s="211"/>
      <c r="C761" s="212"/>
      <c r="D761" s="175" t="s">
        <v>185</v>
      </c>
      <c r="E761" s="213" t="s">
        <v>32</v>
      </c>
      <c r="F761" s="214" t="s">
        <v>1399</v>
      </c>
      <c r="G761" s="212"/>
      <c r="H761" s="215">
        <v>33.200000000000003</v>
      </c>
      <c r="I761" s="216"/>
      <c r="J761" s="212"/>
      <c r="K761" s="212"/>
      <c r="L761" s="217"/>
      <c r="M761" s="218"/>
      <c r="N761" s="219"/>
      <c r="O761" s="219"/>
      <c r="P761" s="219"/>
      <c r="Q761" s="219"/>
      <c r="R761" s="219"/>
      <c r="S761" s="219"/>
      <c r="T761" s="220"/>
      <c r="AT761" s="221" t="s">
        <v>185</v>
      </c>
      <c r="AU761" s="221" t="s">
        <v>88</v>
      </c>
      <c r="AV761" s="11" t="s">
        <v>88</v>
      </c>
      <c r="AW761" s="11" t="s">
        <v>41</v>
      </c>
      <c r="AX761" s="11" t="s">
        <v>77</v>
      </c>
      <c r="AY761" s="221" t="s">
        <v>161</v>
      </c>
    </row>
    <row r="762" spans="2:65" s="12" customFormat="1" ht="12">
      <c r="B762" s="222"/>
      <c r="C762" s="223"/>
      <c r="D762" s="175" t="s">
        <v>185</v>
      </c>
      <c r="E762" s="224" t="s">
        <v>32</v>
      </c>
      <c r="F762" s="225" t="s">
        <v>192</v>
      </c>
      <c r="G762" s="223"/>
      <c r="H762" s="226">
        <v>66.400000000000006</v>
      </c>
      <c r="I762" s="227"/>
      <c r="J762" s="223"/>
      <c r="K762" s="223"/>
      <c r="L762" s="228"/>
      <c r="M762" s="229"/>
      <c r="N762" s="230"/>
      <c r="O762" s="230"/>
      <c r="P762" s="230"/>
      <c r="Q762" s="230"/>
      <c r="R762" s="230"/>
      <c r="S762" s="230"/>
      <c r="T762" s="231"/>
      <c r="AT762" s="232" t="s">
        <v>185</v>
      </c>
      <c r="AU762" s="232" t="s">
        <v>88</v>
      </c>
      <c r="AV762" s="12" t="s">
        <v>160</v>
      </c>
      <c r="AW762" s="12" t="s">
        <v>41</v>
      </c>
      <c r="AX762" s="12" t="s">
        <v>85</v>
      </c>
      <c r="AY762" s="232" t="s">
        <v>161</v>
      </c>
    </row>
    <row r="763" spans="2:65" s="1" customFormat="1" ht="16.5" customHeight="1">
      <c r="B763" s="42"/>
      <c r="C763" s="244" t="s">
        <v>1400</v>
      </c>
      <c r="D763" s="244" t="s">
        <v>416</v>
      </c>
      <c r="E763" s="245" t="s">
        <v>1338</v>
      </c>
      <c r="F763" s="246" t="s">
        <v>1339</v>
      </c>
      <c r="G763" s="247" t="s">
        <v>298</v>
      </c>
      <c r="H763" s="248">
        <v>0.01</v>
      </c>
      <c r="I763" s="249"/>
      <c r="J763" s="250">
        <f>ROUND(I763*H763,2)</f>
        <v>0</v>
      </c>
      <c r="K763" s="246" t="s">
        <v>178</v>
      </c>
      <c r="L763" s="251"/>
      <c r="M763" s="252" t="s">
        <v>32</v>
      </c>
      <c r="N763" s="253" t="s">
        <v>48</v>
      </c>
      <c r="O763" s="43"/>
      <c r="P763" s="172">
        <f>O763*H763</f>
        <v>0</v>
      </c>
      <c r="Q763" s="172">
        <v>1</v>
      </c>
      <c r="R763" s="172">
        <f>Q763*H763</f>
        <v>0.01</v>
      </c>
      <c r="S763" s="172">
        <v>0</v>
      </c>
      <c r="T763" s="173">
        <f>S763*H763</f>
        <v>0</v>
      </c>
      <c r="AR763" s="24" t="s">
        <v>516</v>
      </c>
      <c r="AT763" s="24" t="s">
        <v>416</v>
      </c>
      <c r="AU763" s="24" t="s">
        <v>88</v>
      </c>
      <c r="AY763" s="24" t="s">
        <v>161</v>
      </c>
      <c r="BE763" s="174">
        <f>IF(N763="základní",J763,0)</f>
        <v>0</v>
      </c>
      <c r="BF763" s="174">
        <f>IF(N763="snížená",J763,0)</f>
        <v>0</v>
      </c>
      <c r="BG763" s="174">
        <f>IF(N763="zákl. přenesená",J763,0)</f>
        <v>0</v>
      </c>
      <c r="BH763" s="174">
        <f>IF(N763="sníž. přenesená",J763,0)</f>
        <v>0</v>
      </c>
      <c r="BI763" s="174">
        <f>IF(N763="nulová",J763,0)</f>
        <v>0</v>
      </c>
      <c r="BJ763" s="24" t="s">
        <v>85</v>
      </c>
      <c r="BK763" s="174">
        <f>ROUND(I763*H763,2)</f>
        <v>0</v>
      </c>
      <c r="BL763" s="24" t="s">
        <v>313</v>
      </c>
      <c r="BM763" s="24" t="s">
        <v>1401</v>
      </c>
    </row>
    <row r="764" spans="2:65" s="1" customFormat="1" ht="24">
      <c r="B764" s="42"/>
      <c r="C764" s="64"/>
      <c r="D764" s="175" t="s">
        <v>163</v>
      </c>
      <c r="E764" s="64"/>
      <c r="F764" s="176" t="s">
        <v>1341</v>
      </c>
      <c r="G764" s="64"/>
      <c r="H764" s="64"/>
      <c r="I764" s="150"/>
      <c r="J764" s="64"/>
      <c r="K764" s="64"/>
      <c r="L764" s="62"/>
      <c r="M764" s="210"/>
      <c r="N764" s="43"/>
      <c r="O764" s="43"/>
      <c r="P764" s="43"/>
      <c r="Q764" s="43"/>
      <c r="R764" s="43"/>
      <c r="S764" s="43"/>
      <c r="T764" s="79"/>
      <c r="AT764" s="24" t="s">
        <v>163</v>
      </c>
      <c r="AU764" s="24" t="s">
        <v>88</v>
      </c>
    </row>
    <row r="765" spans="2:65" s="11" customFormat="1" ht="12">
      <c r="B765" s="211"/>
      <c r="C765" s="212"/>
      <c r="D765" s="175" t="s">
        <v>185</v>
      </c>
      <c r="E765" s="212"/>
      <c r="F765" s="214" t="s">
        <v>1402</v>
      </c>
      <c r="G765" s="212"/>
      <c r="H765" s="215">
        <v>0.01</v>
      </c>
      <c r="I765" s="216"/>
      <c r="J765" s="212"/>
      <c r="K765" s="212"/>
      <c r="L765" s="217"/>
      <c r="M765" s="218"/>
      <c r="N765" s="219"/>
      <c r="O765" s="219"/>
      <c r="P765" s="219"/>
      <c r="Q765" s="219"/>
      <c r="R765" s="219"/>
      <c r="S765" s="219"/>
      <c r="T765" s="220"/>
      <c r="AT765" s="221" t="s">
        <v>185</v>
      </c>
      <c r="AU765" s="221" t="s">
        <v>88</v>
      </c>
      <c r="AV765" s="11" t="s">
        <v>88</v>
      </c>
      <c r="AW765" s="11" t="s">
        <v>6</v>
      </c>
      <c r="AX765" s="11" t="s">
        <v>85</v>
      </c>
      <c r="AY765" s="221" t="s">
        <v>161</v>
      </c>
    </row>
    <row r="766" spans="2:65" s="1" customFormat="1" ht="16.5" customHeight="1">
      <c r="B766" s="42"/>
      <c r="C766" s="244" t="s">
        <v>1403</v>
      </c>
      <c r="D766" s="244" t="s">
        <v>416</v>
      </c>
      <c r="E766" s="245" t="s">
        <v>1404</v>
      </c>
      <c r="F766" s="246" t="s">
        <v>1405</v>
      </c>
      <c r="G766" s="247" t="s">
        <v>237</v>
      </c>
      <c r="H766" s="248">
        <v>33.200000000000003</v>
      </c>
      <c r="I766" s="249"/>
      <c r="J766" s="250">
        <f>ROUND(I766*H766,2)</f>
        <v>0</v>
      </c>
      <c r="K766" s="246" t="s">
        <v>32</v>
      </c>
      <c r="L766" s="251"/>
      <c r="M766" s="252" t="s">
        <v>32</v>
      </c>
      <c r="N766" s="253" t="s">
        <v>48</v>
      </c>
      <c r="O766" s="43"/>
      <c r="P766" s="172">
        <f>O766*H766</f>
        <v>0</v>
      </c>
      <c r="Q766" s="172">
        <v>0.01</v>
      </c>
      <c r="R766" s="172">
        <f>Q766*H766</f>
        <v>0.33200000000000002</v>
      </c>
      <c r="S766" s="172">
        <v>0</v>
      </c>
      <c r="T766" s="173">
        <f>S766*H766</f>
        <v>0</v>
      </c>
      <c r="AR766" s="24" t="s">
        <v>516</v>
      </c>
      <c r="AT766" s="24" t="s">
        <v>416</v>
      </c>
      <c r="AU766" s="24" t="s">
        <v>88</v>
      </c>
      <c r="AY766" s="24" t="s">
        <v>161</v>
      </c>
      <c r="BE766" s="174">
        <f>IF(N766="základní",J766,0)</f>
        <v>0</v>
      </c>
      <c r="BF766" s="174">
        <f>IF(N766="snížená",J766,0)</f>
        <v>0</v>
      </c>
      <c r="BG766" s="174">
        <f>IF(N766="zákl. přenesená",J766,0)</f>
        <v>0</v>
      </c>
      <c r="BH766" s="174">
        <f>IF(N766="sníž. přenesená",J766,0)</f>
        <v>0</v>
      </c>
      <c r="BI766" s="174">
        <f>IF(N766="nulová",J766,0)</f>
        <v>0</v>
      </c>
      <c r="BJ766" s="24" t="s">
        <v>85</v>
      </c>
      <c r="BK766" s="174">
        <f>ROUND(I766*H766,2)</f>
        <v>0</v>
      </c>
      <c r="BL766" s="24" t="s">
        <v>313</v>
      </c>
      <c r="BM766" s="24" t="s">
        <v>1406</v>
      </c>
    </row>
    <row r="767" spans="2:65" s="1" customFormat="1" ht="16.5" customHeight="1">
      <c r="B767" s="42"/>
      <c r="C767" s="163" t="s">
        <v>1407</v>
      </c>
      <c r="D767" s="163" t="s">
        <v>156</v>
      </c>
      <c r="E767" s="164" t="s">
        <v>1408</v>
      </c>
      <c r="F767" s="165" t="s">
        <v>1409</v>
      </c>
      <c r="G767" s="166" t="s">
        <v>237</v>
      </c>
      <c r="H767" s="167">
        <v>67.3</v>
      </c>
      <c r="I767" s="168"/>
      <c r="J767" s="169">
        <f>ROUND(I767*H767,2)</f>
        <v>0</v>
      </c>
      <c r="K767" s="165" t="s">
        <v>178</v>
      </c>
      <c r="L767" s="62"/>
      <c r="M767" s="170" t="s">
        <v>32</v>
      </c>
      <c r="N767" s="171" t="s">
        <v>48</v>
      </c>
      <c r="O767" s="43"/>
      <c r="P767" s="172">
        <f>O767*H767</f>
        <v>0</v>
      </c>
      <c r="Q767" s="172">
        <v>3.8000000000000002E-4</v>
      </c>
      <c r="R767" s="172">
        <f>Q767*H767</f>
        <v>2.5574E-2</v>
      </c>
      <c r="S767" s="172">
        <v>0</v>
      </c>
      <c r="T767" s="173">
        <f>S767*H767</f>
        <v>0</v>
      </c>
      <c r="AR767" s="24" t="s">
        <v>313</v>
      </c>
      <c r="AT767" s="24" t="s">
        <v>156</v>
      </c>
      <c r="AU767" s="24" t="s">
        <v>88</v>
      </c>
      <c r="AY767" s="24" t="s">
        <v>161</v>
      </c>
      <c r="BE767" s="174">
        <f>IF(N767="základní",J767,0)</f>
        <v>0</v>
      </c>
      <c r="BF767" s="174">
        <f>IF(N767="snížená",J767,0)</f>
        <v>0</v>
      </c>
      <c r="BG767" s="174">
        <f>IF(N767="zákl. přenesená",J767,0)</f>
        <v>0</v>
      </c>
      <c r="BH767" s="174">
        <f>IF(N767="sníž. přenesená",J767,0)</f>
        <v>0</v>
      </c>
      <c r="BI767" s="174">
        <f>IF(N767="nulová",J767,0)</f>
        <v>0</v>
      </c>
      <c r="BJ767" s="24" t="s">
        <v>85</v>
      </c>
      <c r="BK767" s="174">
        <f>ROUND(I767*H767,2)</f>
        <v>0</v>
      </c>
      <c r="BL767" s="24" t="s">
        <v>313</v>
      </c>
      <c r="BM767" s="24" t="s">
        <v>1410</v>
      </c>
    </row>
    <row r="768" spans="2:65" s="1" customFormat="1" ht="24">
      <c r="B768" s="42"/>
      <c r="C768" s="64"/>
      <c r="D768" s="175" t="s">
        <v>163</v>
      </c>
      <c r="E768" s="64"/>
      <c r="F768" s="176" t="s">
        <v>1411</v>
      </c>
      <c r="G768" s="64"/>
      <c r="H768" s="64"/>
      <c r="I768" s="150"/>
      <c r="J768" s="64"/>
      <c r="K768" s="64"/>
      <c r="L768" s="62"/>
      <c r="M768" s="210"/>
      <c r="N768" s="43"/>
      <c r="O768" s="43"/>
      <c r="P768" s="43"/>
      <c r="Q768" s="43"/>
      <c r="R768" s="43"/>
      <c r="S768" s="43"/>
      <c r="T768" s="79"/>
      <c r="AT768" s="24" t="s">
        <v>163</v>
      </c>
      <c r="AU768" s="24" t="s">
        <v>88</v>
      </c>
    </row>
    <row r="769" spans="2:65" s="13" customFormat="1" ht="12">
      <c r="B769" s="234"/>
      <c r="C769" s="235"/>
      <c r="D769" s="175" t="s">
        <v>185</v>
      </c>
      <c r="E769" s="236" t="s">
        <v>32</v>
      </c>
      <c r="F769" s="237" t="s">
        <v>600</v>
      </c>
      <c r="G769" s="235"/>
      <c r="H769" s="236" t="s">
        <v>32</v>
      </c>
      <c r="I769" s="238"/>
      <c r="J769" s="235"/>
      <c r="K769" s="235"/>
      <c r="L769" s="239"/>
      <c r="M769" s="240"/>
      <c r="N769" s="241"/>
      <c r="O769" s="241"/>
      <c r="P769" s="241"/>
      <c r="Q769" s="241"/>
      <c r="R769" s="241"/>
      <c r="S769" s="241"/>
      <c r="T769" s="242"/>
      <c r="AT769" s="243" t="s">
        <v>185</v>
      </c>
      <c r="AU769" s="243" t="s">
        <v>88</v>
      </c>
      <c r="AV769" s="13" t="s">
        <v>85</v>
      </c>
      <c r="AW769" s="13" t="s">
        <v>41</v>
      </c>
      <c r="AX769" s="13" t="s">
        <v>77</v>
      </c>
      <c r="AY769" s="243" t="s">
        <v>161</v>
      </c>
    </row>
    <row r="770" spans="2:65" s="11" customFormat="1" ht="12">
      <c r="B770" s="211"/>
      <c r="C770" s="212"/>
      <c r="D770" s="175" t="s">
        <v>185</v>
      </c>
      <c r="E770" s="213" t="s">
        <v>32</v>
      </c>
      <c r="F770" s="214" t="s">
        <v>1412</v>
      </c>
      <c r="G770" s="212"/>
      <c r="H770" s="215">
        <v>33.200000000000003</v>
      </c>
      <c r="I770" s="216"/>
      <c r="J770" s="212"/>
      <c r="K770" s="212"/>
      <c r="L770" s="217"/>
      <c r="M770" s="218"/>
      <c r="N770" s="219"/>
      <c r="O770" s="219"/>
      <c r="P770" s="219"/>
      <c r="Q770" s="219"/>
      <c r="R770" s="219"/>
      <c r="S770" s="219"/>
      <c r="T770" s="220"/>
      <c r="AT770" s="221" t="s">
        <v>185</v>
      </c>
      <c r="AU770" s="221" t="s">
        <v>88</v>
      </c>
      <c r="AV770" s="11" t="s">
        <v>88</v>
      </c>
      <c r="AW770" s="11" t="s">
        <v>41</v>
      </c>
      <c r="AX770" s="11" t="s">
        <v>77</v>
      </c>
      <c r="AY770" s="221" t="s">
        <v>161</v>
      </c>
    </row>
    <row r="771" spans="2:65" s="11" customFormat="1" ht="24">
      <c r="B771" s="211"/>
      <c r="C771" s="212"/>
      <c r="D771" s="175" t="s">
        <v>185</v>
      </c>
      <c r="E771" s="213" t="s">
        <v>32</v>
      </c>
      <c r="F771" s="214" t="s">
        <v>1413</v>
      </c>
      <c r="G771" s="212"/>
      <c r="H771" s="215">
        <v>24.9</v>
      </c>
      <c r="I771" s="216"/>
      <c r="J771" s="212"/>
      <c r="K771" s="212"/>
      <c r="L771" s="217"/>
      <c r="M771" s="218"/>
      <c r="N771" s="219"/>
      <c r="O771" s="219"/>
      <c r="P771" s="219"/>
      <c r="Q771" s="219"/>
      <c r="R771" s="219"/>
      <c r="S771" s="219"/>
      <c r="T771" s="220"/>
      <c r="AT771" s="221" t="s">
        <v>185</v>
      </c>
      <c r="AU771" s="221" t="s">
        <v>88</v>
      </c>
      <c r="AV771" s="11" t="s">
        <v>88</v>
      </c>
      <c r="AW771" s="11" t="s">
        <v>41</v>
      </c>
      <c r="AX771" s="11" t="s">
        <v>77</v>
      </c>
      <c r="AY771" s="221" t="s">
        <v>161</v>
      </c>
    </row>
    <row r="772" spans="2:65" s="11" customFormat="1" ht="12">
      <c r="B772" s="211"/>
      <c r="C772" s="212"/>
      <c r="D772" s="175" t="s">
        <v>185</v>
      </c>
      <c r="E772" s="213" t="s">
        <v>32</v>
      </c>
      <c r="F772" s="214" t="s">
        <v>1414</v>
      </c>
      <c r="G772" s="212"/>
      <c r="H772" s="215">
        <v>9.1999999999999993</v>
      </c>
      <c r="I772" s="216"/>
      <c r="J772" s="212"/>
      <c r="K772" s="212"/>
      <c r="L772" s="217"/>
      <c r="M772" s="218"/>
      <c r="N772" s="219"/>
      <c r="O772" s="219"/>
      <c r="P772" s="219"/>
      <c r="Q772" s="219"/>
      <c r="R772" s="219"/>
      <c r="S772" s="219"/>
      <c r="T772" s="220"/>
      <c r="AT772" s="221" t="s">
        <v>185</v>
      </c>
      <c r="AU772" s="221" t="s">
        <v>88</v>
      </c>
      <c r="AV772" s="11" t="s">
        <v>88</v>
      </c>
      <c r="AW772" s="11" t="s">
        <v>41</v>
      </c>
      <c r="AX772" s="11" t="s">
        <v>77</v>
      </c>
      <c r="AY772" s="221" t="s">
        <v>161</v>
      </c>
    </row>
    <row r="773" spans="2:65" s="12" customFormat="1" ht="12">
      <c r="B773" s="222"/>
      <c r="C773" s="223"/>
      <c r="D773" s="175" t="s">
        <v>185</v>
      </c>
      <c r="E773" s="224" t="s">
        <v>32</v>
      </c>
      <c r="F773" s="225" t="s">
        <v>192</v>
      </c>
      <c r="G773" s="223"/>
      <c r="H773" s="226">
        <v>67.3</v>
      </c>
      <c r="I773" s="227"/>
      <c r="J773" s="223"/>
      <c r="K773" s="223"/>
      <c r="L773" s="228"/>
      <c r="M773" s="229"/>
      <c r="N773" s="230"/>
      <c r="O773" s="230"/>
      <c r="P773" s="230"/>
      <c r="Q773" s="230"/>
      <c r="R773" s="230"/>
      <c r="S773" s="230"/>
      <c r="T773" s="231"/>
      <c r="AT773" s="232" t="s">
        <v>185</v>
      </c>
      <c r="AU773" s="232" t="s">
        <v>88</v>
      </c>
      <c r="AV773" s="12" t="s">
        <v>160</v>
      </c>
      <c r="AW773" s="12" t="s">
        <v>41</v>
      </c>
      <c r="AX773" s="12" t="s">
        <v>85</v>
      </c>
      <c r="AY773" s="232" t="s">
        <v>161</v>
      </c>
    </row>
    <row r="774" spans="2:65" s="1" customFormat="1" ht="16.5" customHeight="1">
      <c r="B774" s="42"/>
      <c r="C774" s="244" t="s">
        <v>1415</v>
      </c>
      <c r="D774" s="244" t="s">
        <v>416</v>
      </c>
      <c r="E774" s="245" t="s">
        <v>1416</v>
      </c>
      <c r="F774" s="246" t="s">
        <v>1417</v>
      </c>
      <c r="G774" s="247" t="s">
        <v>237</v>
      </c>
      <c r="H774" s="248">
        <v>66.814999999999998</v>
      </c>
      <c r="I774" s="249"/>
      <c r="J774" s="250">
        <f>ROUND(I774*H774,2)</f>
        <v>0</v>
      </c>
      <c r="K774" s="246" t="s">
        <v>178</v>
      </c>
      <c r="L774" s="251"/>
      <c r="M774" s="252" t="s">
        <v>32</v>
      </c>
      <c r="N774" s="253" t="s">
        <v>48</v>
      </c>
      <c r="O774" s="43"/>
      <c r="P774" s="172">
        <f>O774*H774</f>
        <v>0</v>
      </c>
      <c r="Q774" s="172">
        <v>4.3E-3</v>
      </c>
      <c r="R774" s="172">
        <f>Q774*H774</f>
        <v>0.28730449999999996</v>
      </c>
      <c r="S774" s="172">
        <v>0</v>
      </c>
      <c r="T774" s="173">
        <f>S774*H774</f>
        <v>0</v>
      </c>
      <c r="AR774" s="24" t="s">
        <v>516</v>
      </c>
      <c r="AT774" s="24" t="s">
        <v>416</v>
      </c>
      <c r="AU774" s="24" t="s">
        <v>88</v>
      </c>
      <c r="AY774" s="24" t="s">
        <v>161</v>
      </c>
      <c r="BE774" s="174">
        <f>IF(N774="základní",J774,0)</f>
        <v>0</v>
      </c>
      <c r="BF774" s="174">
        <f>IF(N774="snížená",J774,0)</f>
        <v>0</v>
      </c>
      <c r="BG774" s="174">
        <f>IF(N774="zákl. přenesená",J774,0)</f>
        <v>0</v>
      </c>
      <c r="BH774" s="174">
        <f>IF(N774="sníž. přenesená",J774,0)</f>
        <v>0</v>
      </c>
      <c r="BI774" s="174">
        <f>IF(N774="nulová",J774,0)</f>
        <v>0</v>
      </c>
      <c r="BJ774" s="24" t="s">
        <v>85</v>
      </c>
      <c r="BK774" s="174">
        <f>ROUND(I774*H774,2)</f>
        <v>0</v>
      </c>
      <c r="BL774" s="24" t="s">
        <v>313</v>
      </c>
      <c r="BM774" s="24" t="s">
        <v>1418</v>
      </c>
    </row>
    <row r="775" spans="2:65" s="11" customFormat="1" ht="12">
      <c r="B775" s="211"/>
      <c r="C775" s="212"/>
      <c r="D775" s="175" t="s">
        <v>185</v>
      </c>
      <c r="E775" s="213" t="s">
        <v>32</v>
      </c>
      <c r="F775" s="214" t="s">
        <v>1419</v>
      </c>
      <c r="G775" s="212"/>
      <c r="H775" s="215">
        <v>33.200000000000003</v>
      </c>
      <c r="I775" s="216"/>
      <c r="J775" s="212"/>
      <c r="K775" s="212"/>
      <c r="L775" s="217"/>
      <c r="M775" s="218"/>
      <c r="N775" s="219"/>
      <c r="O775" s="219"/>
      <c r="P775" s="219"/>
      <c r="Q775" s="219"/>
      <c r="R775" s="219"/>
      <c r="S775" s="219"/>
      <c r="T775" s="220"/>
      <c r="AT775" s="221" t="s">
        <v>185</v>
      </c>
      <c r="AU775" s="221" t="s">
        <v>88</v>
      </c>
      <c r="AV775" s="11" t="s">
        <v>88</v>
      </c>
      <c r="AW775" s="11" t="s">
        <v>41</v>
      </c>
      <c r="AX775" s="11" t="s">
        <v>77</v>
      </c>
      <c r="AY775" s="221" t="s">
        <v>161</v>
      </c>
    </row>
    <row r="776" spans="2:65" s="11" customFormat="1" ht="12">
      <c r="B776" s="211"/>
      <c r="C776" s="212"/>
      <c r="D776" s="175" t="s">
        <v>185</v>
      </c>
      <c r="E776" s="213" t="s">
        <v>32</v>
      </c>
      <c r="F776" s="214" t="s">
        <v>1420</v>
      </c>
      <c r="G776" s="212"/>
      <c r="H776" s="215">
        <v>24.9</v>
      </c>
      <c r="I776" s="216"/>
      <c r="J776" s="212"/>
      <c r="K776" s="212"/>
      <c r="L776" s="217"/>
      <c r="M776" s="218"/>
      <c r="N776" s="219"/>
      <c r="O776" s="219"/>
      <c r="P776" s="219"/>
      <c r="Q776" s="219"/>
      <c r="R776" s="219"/>
      <c r="S776" s="219"/>
      <c r="T776" s="220"/>
      <c r="AT776" s="221" t="s">
        <v>185</v>
      </c>
      <c r="AU776" s="221" t="s">
        <v>88</v>
      </c>
      <c r="AV776" s="11" t="s">
        <v>88</v>
      </c>
      <c r="AW776" s="11" t="s">
        <v>41</v>
      </c>
      <c r="AX776" s="11" t="s">
        <v>77</v>
      </c>
      <c r="AY776" s="221" t="s">
        <v>161</v>
      </c>
    </row>
    <row r="777" spans="2:65" s="12" customFormat="1" ht="12">
      <c r="B777" s="222"/>
      <c r="C777" s="223"/>
      <c r="D777" s="175" t="s">
        <v>185</v>
      </c>
      <c r="E777" s="224" t="s">
        <v>32</v>
      </c>
      <c r="F777" s="225" t="s">
        <v>192</v>
      </c>
      <c r="G777" s="223"/>
      <c r="H777" s="226">
        <v>58.1</v>
      </c>
      <c r="I777" s="227"/>
      <c r="J777" s="223"/>
      <c r="K777" s="223"/>
      <c r="L777" s="228"/>
      <c r="M777" s="229"/>
      <c r="N777" s="230"/>
      <c r="O777" s="230"/>
      <c r="P777" s="230"/>
      <c r="Q777" s="230"/>
      <c r="R777" s="230"/>
      <c r="S777" s="230"/>
      <c r="T777" s="231"/>
      <c r="AT777" s="232" t="s">
        <v>185</v>
      </c>
      <c r="AU777" s="232" t="s">
        <v>88</v>
      </c>
      <c r="AV777" s="12" t="s">
        <v>160</v>
      </c>
      <c r="AW777" s="12" t="s">
        <v>41</v>
      </c>
      <c r="AX777" s="12" t="s">
        <v>85</v>
      </c>
      <c r="AY777" s="232" t="s">
        <v>161</v>
      </c>
    </row>
    <row r="778" spans="2:65" s="11" customFormat="1" ht="12">
      <c r="B778" s="211"/>
      <c r="C778" s="212"/>
      <c r="D778" s="175" t="s">
        <v>185</v>
      </c>
      <c r="E778" s="212"/>
      <c r="F778" s="214" t="s">
        <v>1421</v>
      </c>
      <c r="G778" s="212"/>
      <c r="H778" s="215">
        <v>66.814999999999998</v>
      </c>
      <c r="I778" s="216"/>
      <c r="J778" s="212"/>
      <c r="K778" s="212"/>
      <c r="L778" s="217"/>
      <c r="M778" s="218"/>
      <c r="N778" s="219"/>
      <c r="O778" s="219"/>
      <c r="P778" s="219"/>
      <c r="Q778" s="219"/>
      <c r="R778" s="219"/>
      <c r="S778" s="219"/>
      <c r="T778" s="220"/>
      <c r="AT778" s="221" t="s">
        <v>185</v>
      </c>
      <c r="AU778" s="221" t="s">
        <v>88</v>
      </c>
      <c r="AV778" s="11" t="s">
        <v>88</v>
      </c>
      <c r="AW778" s="11" t="s">
        <v>6</v>
      </c>
      <c r="AX778" s="11" t="s">
        <v>85</v>
      </c>
      <c r="AY778" s="221" t="s">
        <v>161</v>
      </c>
    </row>
    <row r="779" spans="2:65" s="1" customFormat="1" ht="16.5" customHeight="1">
      <c r="B779" s="42"/>
      <c r="C779" s="244" t="s">
        <v>1422</v>
      </c>
      <c r="D779" s="244" t="s">
        <v>416</v>
      </c>
      <c r="E779" s="245" t="s">
        <v>1423</v>
      </c>
      <c r="F779" s="246" t="s">
        <v>1424</v>
      </c>
      <c r="G779" s="247" t="s">
        <v>237</v>
      </c>
      <c r="H779" s="248">
        <v>10.58</v>
      </c>
      <c r="I779" s="249"/>
      <c r="J779" s="250">
        <f>ROUND(I779*H779,2)</f>
        <v>0</v>
      </c>
      <c r="K779" s="246" t="s">
        <v>178</v>
      </c>
      <c r="L779" s="251"/>
      <c r="M779" s="252" t="s">
        <v>32</v>
      </c>
      <c r="N779" s="253" t="s">
        <v>48</v>
      </c>
      <c r="O779" s="43"/>
      <c r="P779" s="172">
        <f>O779*H779</f>
        <v>0</v>
      </c>
      <c r="Q779" s="172">
        <v>4.1000000000000003E-3</v>
      </c>
      <c r="R779" s="172">
        <f>Q779*H779</f>
        <v>4.3378000000000007E-2</v>
      </c>
      <c r="S779" s="172">
        <v>0</v>
      </c>
      <c r="T779" s="173">
        <f>S779*H779</f>
        <v>0</v>
      </c>
      <c r="AR779" s="24" t="s">
        <v>516</v>
      </c>
      <c r="AT779" s="24" t="s">
        <v>416</v>
      </c>
      <c r="AU779" s="24" t="s">
        <v>88</v>
      </c>
      <c r="AY779" s="24" t="s">
        <v>161</v>
      </c>
      <c r="BE779" s="174">
        <f>IF(N779="základní",J779,0)</f>
        <v>0</v>
      </c>
      <c r="BF779" s="174">
        <f>IF(N779="snížená",J779,0)</f>
        <v>0</v>
      </c>
      <c r="BG779" s="174">
        <f>IF(N779="zákl. přenesená",J779,0)</f>
        <v>0</v>
      </c>
      <c r="BH779" s="174">
        <f>IF(N779="sníž. přenesená",J779,0)</f>
        <v>0</v>
      </c>
      <c r="BI779" s="174">
        <f>IF(N779="nulová",J779,0)</f>
        <v>0</v>
      </c>
      <c r="BJ779" s="24" t="s">
        <v>85</v>
      </c>
      <c r="BK779" s="174">
        <f>ROUND(I779*H779,2)</f>
        <v>0</v>
      </c>
      <c r="BL779" s="24" t="s">
        <v>313</v>
      </c>
      <c r="BM779" s="24" t="s">
        <v>1425</v>
      </c>
    </row>
    <row r="780" spans="2:65" s="11" customFormat="1" ht="12">
      <c r="B780" s="211"/>
      <c r="C780" s="212"/>
      <c r="D780" s="175" t="s">
        <v>185</v>
      </c>
      <c r="E780" s="213" t="s">
        <v>32</v>
      </c>
      <c r="F780" s="214" t="s">
        <v>1426</v>
      </c>
      <c r="G780" s="212"/>
      <c r="H780" s="215">
        <v>9.1999999999999993</v>
      </c>
      <c r="I780" s="216"/>
      <c r="J780" s="212"/>
      <c r="K780" s="212"/>
      <c r="L780" s="217"/>
      <c r="M780" s="218"/>
      <c r="N780" s="219"/>
      <c r="O780" s="219"/>
      <c r="P780" s="219"/>
      <c r="Q780" s="219"/>
      <c r="R780" s="219"/>
      <c r="S780" s="219"/>
      <c r="T780" s="220"/>
      <c r="AT780" s="221" t="s">
        <v>185</v>
      </c>
      <c r="AU780" s="221" t="s">
        <v>88</v>
      </c>
      <c r="AV780" s="11" t="s">
        <v>88</v>
      </c>
      <c r="AW780" s="11" t="s">
        <v>41</v>
      </c>
      <c r="AX780" s="11" t="s">
        <v>85</v>
      </c>
      <c r="AY780" s="221" t="s">
        <v>161</v>
      </c>
    </row>
    <row r="781" spans="2:65" s="11" customFormat="1" ht="12">
      <c r="B781" s="211"/>
      <c r="C781" s="212"/>
      <c r="D781" s="175" t="s">
        <v>185</v>
      </c>
      <c r="E781" s="212"/>
      <c r="F781" s="214" t="s">
        <v>1427</v>
      </c>
      <c r="G781" s="212"/>
      <c r="H781" s="215">
        <v>10.58</v>
      </c>
      <c r="I781" s="216"/>
      <c r="J781" s="212"/>
      <c r="K781" s="212"/>
      <c r="L781" s="217"/>
      <c r="M781" s="218"/>
      <c r="N781" s="219"/>
      <c r="O781" s="219"/>
      <c r="P781" s="219"/>
      <c r="Q781" s="219"/>
      <c r="R781" s="219"/>
      <c r="S781" s="219"/>
      <c r="T781" s="220"/>
      <c r="AT781" s="221" t="s">
        <v>185</v>
      </c>
      <c r="AU781" s="221" t="s">
        <v>88</v>
      </c>
      <c r="AV781" s="11" t="s">
        <v>88</v>
      </c>
      <c r="AW781" s="11" t="s">
        <v>6</v>
      </c>
      <c r="AX781" s="11" t="s">
        <v>85</v>
      </c>
      <c r="AY781" s="221" t="s">
        <v>161</v>
      </c>
    </row>
    <row r="782" spans="2:65" s="1" customFormat="1" ht="25.5" customHeight="1">
      <c r="B782" s="42"/>
      <c r="C782" s="163" t="s">
        <v>1428</v>
      </c>
      <c r="D782" s="163" t="s">
        <v>156</v>
      </c>
      <c r="E782" s="164" t="s">
        <v>1429</v>
      </c>
      <c r="F782" s="165" t="s">
        <v>1430</v>
      </c>
      <c r="G782" s="166" t="s">
        <v>237</v>
      </c>
      <c r="H782" s="167">
        <v>102.82</v>
      </c>
      <c r="I782" s="168"/>
      <c r="J782" s="169">
        <f>ROUND(I782*H782,2)</f>
        <v>0</v>
      </c>
      <c r="K782" s="165" t="s">
        <v>178</v>
      </c>
      <c r="L782" s="62"/>
      <c r="M782" s="170" t="s">
        <v>32</v>
      </c>
      <c r="N782" s="171" t="s">
        <v>48</v>
      </c>
      <c r="O782" s="43"/>
      <c r="P782" s="172">
        <f>O782*H782</f>
        <v>0</v>
      </c>
      <c r="Q782" s="172">
        <v>0</v>
      </c>
      <c r="R782" s="172">
        <f>Q782*H782</f>
        <v>0</v>
      </c>
      <c r="S782" s="172">
        <v>0</v>
      </c>
      <c r="T782" s="173">
        <f>S782*H782</f>
        <v>0</v>
      </c>
      <c r="AR782" s="24" t="s">
        <v>313</v>
      </c>
      <c r="AT782" s="24" t="s">
        <v>156</v>
      </c>
      <c r="AU782" s="24" t="s">
        <v>88</v>
      </c>
      <c r="AY782" s="24" t="s">
        <v>161</v>
      </c>
      <c r="BE782" s="174">
        <f>IF(N782="základní",J782,0)</f>
        <v>0</v>
      </c>
      <c r="BF782" s="174">
        <f>IF(N782="snížená",J782,0)</f>
        <v>0</v>
      </c>
      <c r="BG782" s="174">
        <f>IF(N782="zákl. přenesená",J782,0)</f>
        <v>0</v>
      </c>
      <c r="BH782" s="174">
        <f>IF(N782="sníž. přenesená",J782,0)</f>
        <v>0</v>
      </c>
      <c r="BI782" s="174">
        <f>IF(N782="nulová",J782,0)</f>
        <v>0</v>
      </c>
      <c r="BJ782" s="24" t="s">
        <v>85</v>
      </c>
      <c r="BK782" s="174">
        <f>ROUND(I782*H782,2)</f>
        <v>0</v>
      </c>
      <c r="BL782" s="24" t="s">
        <v>313</v>
      </c>
      <c r="BM782" s="24" t="s">
        <v>1431</v>
      </c>
    </row>
    <row r="783" spans="2:65" s="1" customFormat="1" ht="24">
      <c r="B783" s="42"/>
      <c r="C783" s="64"/>
      <c r="D783" s="175" t="s">
        <v>163</v>
      </c>
      <c r="E783" s="64"/>
      <c r="F783" s="176" t="s">
        <v>1432</v>
      </c>
      <c r="G783" s="64"/>
      <c r="H783" s="64"/>
      <c r="I783" s="150"/>
      <c r="J783" s="64"/>
      <c r="K783" s="64"/>
      <c r="L783" s="62"/>
      <c r="M783" s="210"/>
      <c r="N783" s="43"/>
      <c r="O783" s="43"/>
      <c r="P783" s="43"/>
      <c r="Q783" s="43"/>
      <c r="R783" s="43"/>
      <c r="S783" s="43"/>
      <c r="T783" s="79"/>
      <c r="AT783" s="24" t="s">
        <v>163</v>
      </c>
      <c r="AU783" s="24" t="s">
        <v>88</v>
      </c>
    </row>
    <row r="784" spans="2:65" s="11" customFormat="1" ht="12">
      <c r="B784" s="211"/>
      <c r="C784" s="212"/>
      <c r="D784" s="175" t="s">
        <v>185</v>
      </c>
      <c r="E784" s="213" t="s">
        <v>32</v>
      </c>
      <c r="F784" s="214" t="s">
        <v>877</v>
      </c>
      <c r="G784" s="212"/>
      <c r="H784" s="215">
        <v>65.319999999999993</v>
      </c>
      <c r="I784" s="216"/>
      <c r="J784" s="212"/>
      <c r="K784" s="212"/>
      <c r="L784" s="217"/>
      <c r="M784" s="218"/>
      <c r="N784" s="219"/>
      <c r="O784" s="219"/>
      <c r="P784" s="219"/>
      <c r="Q784" s="219"/>
      <c r="R784" s="219"/>
      <c r="S784" s="219"/>
      <c r="T784" s="220"/>
      <c r="AT784" s="221" t="s">
        <v>185</v>
      </c>
      <c r="AU784" s="221" t="s">
        <v>88</v>
      </c>
      <c r="AV784" s="11" t="s">
        <v>88</v>
      </c>
      <c r="AW784" s="11" t="s">
        <v>41</v>
      </c>
      <c r="AX784" s="11" t="s">
        <v>77</v>
      </c>
      <c r="AY784" s="221" t="s">
        <v>161</v>
      </c>
    </row>
    <row r="785" spans="2:65" s="11" customFormat="1" ht="12">
      <c r="B785" s="211"/>
      <c r="C785" s="212"/>
      <c r="D785" s="175" t="s">
        <v>185</v>
      </c>
      <c r="E785" s="213" t="s">
        <v>32</v>
      </c>
      <c r="F785" s="214" t="s">
        <v>1433</v>
      </c>
      <c r="G785" s="212"/>
      <c r="H785" s="215">
        <v>37.5</v>
      </c>
      <c r="I785" s="216"/>
      <c r="J785" s="212"/>
      <c r="K785" s="212"/>
      <c r="L785" s="217"/>
      <c r="M785" s="218"/>
      <c r="N785" s="219"/>
      <c r="O785" s="219"/>
      <c r="P785" s="219"/>
      <c r="Q785" s="219"/>
      <c r="R785" s="219"/>
      <c r="S785" s="219"/>
      <c r="T785" s="220"/>
      <c r="AT785" s="221" t="s">
        <v>185</v>
      </c>
      <c r="AU785" s="221" t="s">
        <v>88</v>
      </c>
      <c r="AV785" s="11" t="s">
        <v>88</v>
      </c>
      <c r="AW785" s="11" t="s">
        <v>41</v>
      </c>
      <c r="AX785" s="11" t="s">
        <v>77</v>
      </c>
      <c r="AY785" s="221" t="s">
        <v>161</v>
      </c>
    </row>
    <row r="786" spans="2:65" s="12" customFormat="1" ht="12">
      <c r="B786" s="222"/>
      <c r="C786" s="223"/>
      <c r="D786" s="175" t="s">
        <v>185</v>
      </c>
      <c r="E786" s="224" t="s">
        <v>32</v>
      </c>
      <c r="F786" s="225" t="s">
        <v>192</v>
      </c>
      <c r="G786" s="223"/>
      <c r="H786" s="226">
        <v>102.82</v>
      </c>
      <c r="I786" s="227"/>
      <c r="J786" s="223"/>
      <c r="K786" s="223"/>
      <c r="L786" s="228"/>
      <c r="M786" s="229"/>
      <c r="N786" s="230"/>
      <c r="O786" s="230"/>
      <c r="P786" s="230"/>
      <c r="Q786" s="230"/>
      <c r="R786" s="230"/>
      <c r="S786" s="230"/>
      <c r="T786" s="231"/>
      <c r="AT786" s="232" t="s">
        <v>185</v>
      </c>
      <c r="AU786" s="232" t="s">
        <v>88</v>
      </c>
      <c r="AV786" s="12" t="s">
        <v>160</v>
      </c>
      <c r="AW786" s="12" t="s">
        <v>41</v>
      </c>
      <c r="AX786" s="12" t="s">
        <v>85</v>
      </c>
      <c r="AY786" s="232" t="s">
        <v>161</v>
      </c>
    </row>
    <row r="787" spans="2:65" s="1" customFormat="1" ht="16.5" customHeight="1">
      <c r="B787" s="42"/>
      <c r="C787" s="244" t="s">
        <v>1434</v>
      </c>
      <c r="D787" s="244" t="s">
        <v>416</v>
      </c>
      <c r="E787" s="245" t="s">
        <v>1435</v>
      </c>
      <c r="F787" s="246" t="s">
        <v>1436</v>
      </c>
      <c r="G787" s="247" t="s">
        <v>237</v>
      </c>
      <c r="H787" s="248">
        <v>102.82</v>
      </c>
      <c r="I787" s="249"/>
      <c r="J787" s="250">
        <f>ROUND(I787*H787,2)</f>
        <v>0</v>
      </c>
      <c r="K787" s="246" t="s">
        <v>178</v>
      </c>
      <c r="L787" s="251"/>
      <c r="M787" s="252" t="s">
        <v>32</v>
      </c>
      <c r="N787" s="253" t="s">
        <v>48</v>
      </c>
      <c r="O787" s="43"/>
      <c r="P787" s="172">
        <f>O787*H787</f>
        <v>0</v>
      </c>
      <c r="Q787" s="172">
        <v>2.4199999999999998E-3</v>
      </c>
      <c r="R787" s="172">
        <f>Q787*H787</f>
        <v>0.24882439999999997</v>
      </c>
      <c r="S787" s="172">
        <v>0</v>
      </c>
      <c r="T787" s="173">
        <f>S787*H787</f>
        <v>0</v>
      </c>
      <c r="AR787" s="24" t="s">
        <v>516</v>
      </c>
      <c r="AT787" s="24" t="s">
        <v>416</v>
      </c>
      <c r="AU787" s="24" t="s">
        <v>88</v>
      </c>
      <c r="AY787" s="24" t="s">
        <v>161</v>
      </c>
      <c r="BE787" s="174">
        <f>IF(N787="základní",J787,0)</f>
        <v>0</v>
      </c>
      <c r="BF787" s="174">
        <f>IF(N787="snížená",J787,0)</f>
        <v>0</v>
      </c>
      <c r="BG787" s="174">
        <f>IF(N787="zákl. přenesená",J787,0)</f>
        <v>0</v>
      </c>
      <c r="BH787" s="174">
        <f>IF(N787="sníž. přenesená",J787,0)</f>
        <v>0</v>
      </c>
      <c r="BI787" s="174">
        <f>IF(N787="nulová",J787,0)</f>
        <v>0</v>
      </c>
      <c r="BJ787" s="24" t="s">
        <v>85</v>
      </c>
      <c r="BK787" s="174">
        <f>ROUND(I787*H787,2)</f>
        <v>0</v>
      </c>
      <c r="BL787" s="24" t="s">
        <v>313</v>
      </c>
      <c r="BM787" s="24" t="s">
        <v>1437</v>
      </c>
    </row>
    <row r="788" spans="2:65" s="1" customFormat="1" ht="16.5" customHeight="1">
      <c r="B788" s="42"/>
      <c r="C788" s="163" t="s">
        <v>1438</v>
      </c>
      <c r="D788" s="163" t="s">
        <v>156</v>
      </c>
      <c r="E788" s="164" t="s">
        <v>1439</v>
      </c>
      <c r="F788" s="165" t="s">
        <v>1440</v>
      </c>
      <c r="G788" s="166" t="s">
        <v>237</v>
      </c>
      <c r="H788" s="167">
        <v>74.608000000000004</v>
      </c>
      <c r="I788" s="168"/>
      <c r="J788" s="169">
        <f>ROUND(I788*H788,2)</f>
        <v>0</v>
      </c>
      <c r="K788" s="165" t="s">
        <v>178</v>
      </c>
      <c r="L788" s="62"/>
      <c r="M788" s="170" t="s">
        <v>32</v>
      </c>
      <c r="N788" s="171" t="s">
        <v>48</v>
      </c>
      <c r="O788" s="43"/>
      <c r="P788" s="172">
        <f>O788*H788</f>
        <v>0</v>
      </c>
      <c r="Q788" s="172">
        <v>0</v>
      </c>
      <c r="R788" s="172">
        <f>Q788*H788</f>
        <v>0</v>
      </c>
      <c r="S788" s="172">
        <v>0</v>
      </c>
      <c r="T788" s="173">
        <f>S788*H788</f>
        <v>0</v>
      </c>
      <c r="AR788" s="24" t="s">
        <v>313</v>
      </c>
      <c r="AT788" s="24" t="s">
        <v>156</v>
      </c>
      <c r="AU788" s="24" t="s">
        <v>88</v>
      </c>
      <c r="AY788" s="24" t="s">
        <v>161</v>
      </c>
      <c r="BE788" s="174">
        <f>IF(N788="základní",J788,0)</f>
        <v>0</v>
      </c>
      <c r="BF788" s="174">
        <f>IF(N788="snížená",J788,0)</f>
        <v>0</v>
      </c>
      <c r="BG788" s="174">
        <f>IF(N788="zákl. přenesená",J788,0)</f>
        <v>0</v>
      </c>
      <c r="BH788" s="174">
        <f>IF(N788="sníž. přenesená",J788,0)</f>
        <v>0</v>
      </c>
      <c r="BI788" s="174">
        <f>IF(N788="nulová",J788,0)</f>
        <v>0</v>
      </c>
      <c r="BJ788" s="24" t="s">
        <v>85</v>
      </c>
      <c r="BK788" s="174">
        <f>ROUND(I788*H788,2)</f>
        <v>0</v>
      </c>
      <c r="BL788" s="24" t="s">
        <v>313</v>
      </c>
      <c r="BM788" s="24" t="s">
        <v>1441</v>
      </c>
    </row>
    <row r="789" spans="2:65" s="1" customFormat="1" ht="36">
      <c r="B789" s="42"/>
      <c r="C789" s="64"/>
      <c r="D789" s="175" t="s">
        <v>163</v>
      </c>
      <c r="E789" s="64"/>
      <c r="F789" s="176" t="s">
        <v>1442</v>
      </c>
      <c r="G789" s="64"/>
      <c r="H789" s="64"/>
      <c r="I789" s="150"/>
      <c r="J789" s="64"/>
      <c r="K789" s="64"/>
      <c r="L789" s="62"/>
      <c r="M789" s="210"/>
      <c r="N789" s="43"/>
      <c r="O789" s="43"/>
      <c r="P789" s="43"/>
      <c r="Q789" s="43"/>
      <c r="R789" s="43"/>
      <c r="S789" s="43"/>
      <c r="T789" s="79"/>
      <c r="AT789" s="24" t="s">
        <v>163</v>
      </c>
      <c r="AU789" s="24" t="s">
        <v>88</v>
      </c>
    </row>
    <row r="790" spans="2:65" s="13" customFormat="1" ht="12">
      <c r="B790" s="234"/>
      <c r="C790" s="235"/>
      <c r="D790" s="175" t="s">
        <v>185</v>
      </c>
      <c r="E790" s="236" t="s">
        <v>32</v>
      </c>
      <c r="F790" s="237" t="s">
        <v>600</v>
      </c>
      <c r="G790" s="235"/>
      <c r="H790" s="236" t="s">
        <v>32</v>
      </c>
      <c r="I790" s="238"/>
      <c r="J790" s="235"/>
      <c r="K790" s="235"/>
      <c r="L790" s="239"/>
      <c r="M790" s="240"/>
      <c r="N790" s="241"/>
      <c r="O790" s="241"/>
      <c r="P790" s="241"/>
      <c r="Q790" s="241"/>
      <c r="R790" s="241"/>
      <c r="S790" s="241"/>
      <c r="T790" s="242"/>
      <c r="AT790" s="243" t="s">
        <v>185</v>
      </c>
      <c r="AU790" s="243" t="s">
        <v>88</v>
      </c>
      <c r="AV790" s="13" t="s">
        <v>85</v>
      </c>
      <c r="AW790" s="13" t="s">
        <v>41</v>
      </c>
      <c r="AX790" s="13" t="s">
        <v>77</v>
      </c>
      <c r="AY790" s="243" t="s">
        <v>161</v>
      </c>
    </row>
    <row r="791" spans="2:65" s="11" customFormat="1" ht="24">
      <c r="B791" s="211"/>
      <c r="C791" s="212"/>
      <c r="D791" s="175" t="s">
        <v>185</v>
      </c>
      <c r="E791" s="213" t="s">
        <v>32</v>
      </c>
      <c r="F791" s="214" t="s">
        <v>1443</v>
      </c>
      <c r="G791" s="212"/>
      <c r="H791" s="215">
        <v>35.588000000000001</v>
      </c>
      <c r="I791" s="216"/>
      <c r="J791" s="212"/>
      <c r="K791" s="212"/>
      <c r="L791" s="217"/>
      <c r="M791" s="218"/>
      <c r="N791" s="219"/>
      <c r="O791" s="219"/>
      <c r="P791" s="219"/>
      <c r="Q791" s="219"/>
      <c r="R791" s="219"/>
      <c r="S791" s="219"/>
      <c r="T791" s="220"/>
      <c r="AT791" s="221" t="s">
        <v>185</v>
      </c>
      <c r="AU791" s="221" t="s">
        <v>88</v>
      </c>
      <c r="AV791" s="11" t="s">
        <v>88</v>
      </c>
      <c r="AW791" s="11" t="s">
        <v>41</v>
      </c>
      <c r="AX791" s="11" t="s">
        <v>77</v>
      </c>
      <c r="AY791" s="221" t="s">
        <v>161</v>
      </c>
    </row>
    <row r="792" spans="2:65" s="11" customFormat="1" ht="12">
      <c r="B792" s="211"/>
      <c r="C792" s="212"/>
      <c r="D792" s="175" t="s">
        <v>185</v>
      </c>
      <c r="E792" s="213" t="s">
        <v>32</v>
      </c>
      <c r="F792" s="214" t="s">
        <v>1444</v>
      </c>
      <c r="G792" s="212"/>
      <c r="H792" s="215">
        <v>39.020000000000003</v>
      </c>
      <c r="I792" s="216"/>
      <c r="J792" s="212"/>
      <c r="K792" s="212"/>
      <c r="L792" s="217"/>
      <c r="M792" s="218"/>
      <c r="N792" s="219"/>
      <c r="O792" s="219"/>
      <c r="P792" s="219"/>
      <c r="Q792" s="219"/>
      <c r="R792" s="219"/>
      <c r="S792" s="219"/>
      <c r="T792" s="220"/>
      <c r="AT792" s="221" t="s">
        <v>185</v>
      </c>
      <c r="AU792" s="221" t="s">
        <v>88</v>
      </c>
      <c r="AV792" s="11" t="s">
        <v>88</v>
      </c>
      <c r="AW792" s="11" t="s">
        <v>41</v>
      </c>
      <c r="AX792" s="11" t="s">
        <v>77</v>
      </c>
      <c r="AY792" s="221" t="s">
        <v>161</v>
      </c>
    </row>
    <row r="793" spans="2:65" s="12" customFormat="1" ht="12">
      <c r="B793" s="222"/>
      <c r="C793" s="223"/>
      <c r="D793" s="175" t="s">
        <v>185</v>
      </c>
      <c r="E793" s="224" t="s">
        <v>32</v>
      </c>
      <c r="F793" s="225" t="s">
        <v>192</v>
      </c>
      <c r="G793" s="223"/>
      <c r="H793" s="226">
        <v>74.608000000000004</v>
      </c>
      <c r="I793" s="227"/>
      <c r="J793" s="223"/>
      <c r="K793" s="223"/>
      <c r="L793" s="228"/>
      <c r="M793" s="229"/>
      <c r="N793" s="230"/>
      <c r="O793" s="230"/>
      <c r="P793" s="230"/>
      <c r="Q793" s="230"/>
      <c r="R793" s="230"/>
      <c r="S793" s="230"/>
      <c r="T793" s="231"/>
      <c r="AT793" s="232" t="s">
        <v>185</v>
      </c>
      <c r="AU793" s="232" t="s">
        <v>88</v>
      </c>
      <c r="AV793" s="12" t="s">
        <v>160</v>
      </c>
      <c r="AW793" s="12" t="s">
        <v>41</v>
      </c>
      <c r="AX793" s="12" t="s">
        <v>85</v>
      </c>
      <c r="AY793" s="232" t="s">
        <v>161</v>
      </c>
    </row>
    <row r="794" spans="2:65" s="1" customFormat="1" ht="16.5" customHeight="1">
      <c r="B794" s="42"/>
      <c r="C794" s="244" t="s">
        <v>1445</v>
      </c>
      <c r="D794" s="244" t="s">
        <v>416</v>
      </c>
      <c r="E794" s="245" t="s">
        <v>1446</v>
      </c>
      <c r="F794" s="246" t="s">
        <v>1447</v>
      </c>
      <c r="G794" s="247" t="s">
        <v>237</v>
      </c>
      <c r="H794" s="248">
        <v>78.337999999999994</v>
      </c>
      <c r="I794" s="249"/>
      <c r="J794" s="250">
        <f>ROUND(I794*H794,2)</f>
        <v>0</v>
      </c>
      <c r="K794" s="246" t="s">
        <v>178</v>
      </c>
      <c r="L794" s="251"/>
      <c r="M794" s="252" t="s">
        <v>32</v>
      </c>
      <c r="N794" s="253" t="s">
        <v>48</v>
      </c>
      <c r="O794" s="43"/>
      <c r="P794" s="172">
        <f>O794*H794</f>
        <v>0</v>
      </c>
      <c r="Q794" s="172">
        <v>2.9999999999999997E-4</v>
      </c>
      <c r="R794" s="172">
        <f>Q794*H794</f>
        <v>2.3501399999999995E-2</v>
      </c>
      <c r="S794" s="172">
        <v>0</v>
      </c>
      <c r="T794" s="173">
        <f>S794*H794</f>
        <v>0</v>
      </c>
      <c r="AR794" s="24" t="s">
        <v>516</v>
      </c>
      <c r="AT794" s="24" t="s">
        <v>416</v>
      </c>
      <c r="AU794" s="24" t="s">
        <v>88</v>
      </c>
      <c r="AY794" s="24" t="s">
        <v>161</v>
      </c>
      <c r="BE794" s="174">
        <f>IF(N794="základní",J794,0)</f>
        <v>0</v>
      </c>
      <c r="BF794" s="174">
        <f>IF(N794="snížená",J794,0)</f>
        <v>0</v>
      </c>
      <c r="BG794" s="174">
        <f>IF(N794="zákl. přenesená",J794,0)</f>
        <v>0</v>
      </c>
      <c r="BH794" s="174">
        <f>IF(N794="sníž. přenesená",J794,0)</f>
        <v>0</v>
      </c>
      <c r="BI794" s="174">
        <f>IF(N794="nulová",J794,0)</f>
        <v>0</v>
      </c>
      <c r="BJ794" s="24" t="s">
        <v>85</v>
      </c>
      <c r="BK794" s="174">
        <f>ROUND(I794*H794,2)</f>
        <v>0</v>
      </c>
      <c r="BL794" s="24" t="s">
        <v>313</v>
      </c>
      <c r="BM794" s="24" t="s">
        <v>1448</v>
      </c>
    </row>
    <row r="795" spans="2:65" s="1" customFormat="1" ht="36">
      <c r="B795" s="42"/>
      <c r="C795" s="64"/>
      <c r="D795" s="175" t="s">
        <v>163</v>
      </c>
      <c r="E795" s="64"/>
      <c r="F795" s="176" t="s">
        <v>1449</v>
      </c>
      <c r="G795" s="64"/>
      <c r="H795" s="64"/>
      <c r="I795" s="150"/>
      <c r="J795" s="64"/>
      <c r="K795" s="64"/>
      <c r="L795" s="62"/>
      <c r="M795" s="210"/>
      <c r="N795" s="43"/>
      <c r="O795" s="43"/>
      <c r="P795" s="43"/>
      <c r="Q795" s="43"/>
      <c r="R795" s="43"/>
      <c r="S795" s="43"/>
      <c r="T795" s="79"/>
      <c r="AT795" s="24" t="s">
        <v>163</v>
      </c>
      <c r="AU795" s="24" t="s">
        <v>88</v>
      </c>
    </row>
    <row r="796" spans="2:65" s="11" customFormat="1" ht="12">
      <c r="B796" s="211"/>
      <c r="C796" s="212"/>
      <c r="D796" s="175" t="s">
        <v>185</v>
      </c>
      <c r="E796" s="212"/>
      <c r="F796" s="214" t="s">
        <v>1450</v>
      </c>
      <c r="G796" s="212"/>
      <c r="H796" s="215">
        <v>78.337999999999994</v>
      </c>
      <c r="I796" s="216"/>
      <c r="J796" s="212"/>
      <c r="K796" s="212"/>
      <c r="L796" s="217"/>
      <c r="M796" s="218"/>
      <c r="N796" s="219"/>
      <c r="O796" s="219"/>
      <c r="P796" s="219"/>
      <c r="Q796" s="219"/>
      <c r="R796" s="219"/>
      <c r="S796" s="219"/>
      <c r="T796" s="220"/>
      <c r="AT796" s="221" t="s">
        <v>185</v>
      </c>
      <c r="AU796" s="221" t="s">
        <v>88</v>
      </c>
      <c r="AV796" s="11" t="s">
        <v>88</v>
      </c>
      <c r="AW796" s="11" t="s">
        <v>6</v>
      </c>
      <c r="AX796" s="11" t="s">
        <v>85</v>
      </c>
      <c r="AY796" s="221" t="s">
        <v>161</v>
      </c>
    </row>
    <row r="797" spans="2:65" s="1" customFormat="1" ht="25.5" customHeight="1">
      <c r="B797" s="42"/>
      <c r="C797" s="163" t="s">
        <v>1451</v>
      </c>
      <c r="D797" s="163" t="s">
        <v>156</v>
      </c>
      <c r="E797" s="164" t="s">
        <v>1452</v>
      </c>
      <c r="F797" s="165" t="s">
        <v>1453</v>
      </c>
      <c r="G797" s="166" t="s">
        <v>298</v>
      </c>
      <c r="H797" s="167">
        <v>1.1890000000000001</v>
      </c>
      <c r="I797" s="168"/>
      <c r="J797" s="169">
        <f>ROUND(I797*H797,2)</f>
        <v>0</v>
      </c>
      <c r="K797" s="165" t="s">
        <v>178</v>
      </c>
      <c r="L797" s="62"/>
      <c r="M797" s="170" t="s">
        <v>32</v>
      </c>
      <c r="N797" s="171" t="s">
        <v>48</v>
      </c>
      <c r="O797" s="43"/>
      <c r="P797" s="172">
        <f>O797*H797</f>
        <v>0</v>
      </c>
      <c r="Q797" s="172">
        <v>0</v>
      </c>
      <c r="R797" s="172">
        <f>Q797*H797</f>
        <v>0</v>
      </c>
      <c r="S797" s="172">
        <v>0</v>
      </c>
      <c r="T797" s="173">
        <f>S797*H797</f>
        <v>0</v>
      </c>
      <c r="AR797" s="24" t="s">
        <v>313</v>
      </c>
      <c r="AT797" s="24" t="s">
        <v>156</v>
      </c>
      <c r="AU797" s="24" t="s">
        <v>88</v>
      </c>
      <c r="AY797" s="24" t="s">
        <v>161</v>
      </c>
      <c r="BE797" s="174">
        <f>IF(N797="základní",J797,0)</f>
        <v>0</v>
      </c>
      <c r="BF797" s="174">
        <f>IF(N797="snížená",J797,0)</f>
        <v>0</v>
      </c>
      <c r="BG797" s="174">
        <f>IF(N797="zákl. přenesená",J797,0)</f>
        <v>0</v>
      </c>
      <c r="BH797" s="174">
        <f>IF(N797="sníž. přenesená",J797,0)</f>
        <v>0</v>
      </c>
      <c r="BI797" s="174">
        <f>IF(N797="nulová",J797,0)</f>
        <v>0</v>
      </c>
      <c r="BJ797" s="24" t="s">
        <v>85</v>
      </c>
      <c r="BK797" s="174">
        <f>ROUND(I797*H797,2)</f>
        <v>0</v>
      </c>
      <c r="BL797" s="24" t="s">
        <v>313</v>
      </c>
      <c r="BM797" s="24" t="s">
        <v>1454</v>
      </c>
    </row>
    <row r="798" spans="2:65" s="1" customFormat="1" ht="16.5" customHeight="1">
      <c r="B798" s="42"/>
      <c r="C798" s="163" t="s">
        <v>1455</v>
      </c>
      <c r="D798" s="163" t="s">
        <v>156</v>
      </c>
      <c r="E798" s="164" t="s">
        <v>1456</v>
      </c>
      <c r="F798" s="165" t="s">
        <v>1457</v>
      </c>
      <c r="G798" s="166" t="s">
        <v>298</v>
      </c>
      <c r="H798" s="167">
        <v>1.1890000000000001</v>
      </c>
      <c r="I798" s="168"/>
      <c r="J798" s="169">
        <f>ROUND(I798*H798,2)</f>
        <v>0</v>
      </c>
      <c r="K798" s="165" t="s">
        <v>178</v>
      </c>
      <c r="L798" s="62"/>
      <c r="M798" s="170" t="s">
        <v>32</v>
      </c>
      <c r="N798" s="171" t="s">
        <v>48</v>
      </c>
      <c r="O798" s="43"/>
      <c r="P798" s="172">
        <f>O798*H798</f>
        <v>0</v>
      </c>
      <c r="Q798" s="172">
        <v>0</v>
      </c>
      <c r="R798" s="172">
        <f>Q798*H798</f>
        <v>0</v>
      </c>
      <c r="S798" s="172">
        <v>0</v>
      </c>
      <c r="T798" s="173">
        <f>S798*H798</f>
        <v>0</v>
      </c>
      <c r="AR798" s="24" t="s">
        <v>313</v>
      </c>
      <c r="AT798" s="24" t="s">
        <v>156</v>
      </c>
      <c r="AU798" s="24" t="s">
        <v>88</v>
      </c>
      <c r="AY798" s="24" t="s">
        <v>161</v>
      </c>
      <c r="BE798" s="174">
        <f>IF(N798="základní",J798,0)</f>
        <v>0</v>
      </c>
      <c r="BF798" s="174">
        <f>IF(N798="snížená",J798,0)</f>
        <v>0</v>
      </c>
      <c r="BG798" s="174">
        <f>IF(N798="zákl. přenesená",J798,0)</f>
        <v>0</v>
      </c>
      <c r="BH798" s="174">
        <f>IF(N798="sníž. přenesená",J798,0)</f>
        <v>0</v>
      </c>
      <c r="BI798" s="174">
        <f>IF(N798="nulová",J798,0)</f>
        <v>0</v>
      </c>
      <c r="BJ798" s="24" t="s">
        <v>85</v>
      </c>
      <c r="BK798" s="174">
        <f>ROUND(I798*H798,2)</f>
        <v>0</v>
      </c>
      <c r="BL798" s="24" t="s">
        <v>313</v>
      </c>
      <c r="BM798" s="24" t="s">
        <v>1458</v>
      </c>
    </row>
    <row r="799" spans="2:65" s="10" customFormat="1" ht="37.35" customHeight="1">
      <c r="B799" s="194"/>
      <c r="C799" s="195"/>
      <c r="D799" s="196" t="s">
        <v>76</v>
      </c>
      <c r="E799" s="197" t="s">
        <v>219</v>
      </c>
      <c r="F799" s="197" t="s">
        <v>220</v>
      </c>
      <c r="G799" s="195"/>
      <c r="H799" s="195"/>
      <c r="I799" s="198"/>
      <c r="J799" s="199">
        <f>BK799</f>
        <v>0</v>
      </c>
      <c r="K799" s="195"/>
      <c r="L799" s="200"/>
      <c r="M799" s="201"/>
      <c r="N799" s="202"/>
      <c r="O799" s="202"/>
      <c r="P799" s="203">
        <f>P800+P812+P816+P819+P822+P824</f>
        <v>0</v>
      </c>
      <c r="Q799" s="202"/>
      <c r="R799" s="203">
        <f>R800+R812+R816+R819+R822+R824</f>
        <v>0</v>
      </c>
      <c r="S799" s="202"/>
      <c r="T799" s="204">
        <f>T800+T812+T816+T819+T822+T824</f>
        <v>0</v>
      </c>
      <c r="AR799" s="205" t="s">
        <v>203</v>
      </c>
      <c r="AT799" s="206" t="s">
        <v>76</v>
      </c>
      <c r="AU799" s="206" t="s">
        <v>77</v>
      </c>
      <c r="AY799" s="205" t="s">
        <v>161</v>
      </c>
      <c r="BK799" s="207">
        <f>BK800+BK812+BK816+BK819+BK822+BK824</f>
        <v>0</v>
      </c>
    </row>
    <row r="800" spans="2:65" s="10" customFormat="1" ht="19.95" customHeight="1">
      <c r="B800" s="194"/>
      <c r="C800" s="195"/>
      <c r="D800" s="196" t="s">
        <v>76</v>
      </c>
      <c r="E800" s="208" t="s">
        <v>1459</v>
      </c>
      <c r="F800" s="208" t="s">
        <v>1460</v>
      </c>
      <c r="G800" s="195"/>
      <c r="H800" s="195"/>
      <c r="I800" s="198"/>
      <c r="J800" s="209">
        <f>BK800</f>
        <v>0</v>
      </c>
      <c r="K800" s="195"/>
      <c r="L800" s="200"/>
      <c r="M800" s="201"/>
      <c r="N800" s="202"/>
      <c r="O800" s="202"/>
      <c r="P800" s="203">
        <f>SUM(P801:P811)</f>
        <v>0</v>
      </c>
      <c r="Q800" s="202"/>
      <c r="R800" s="203">
        <f>SUM(R801:R811)</f>
        <v>0</v>
      </c>
      <c r="S800" s="202"/>
      <c r="T800" s="204">
        <f>SUM(T801:T811)</f>
        <v>0</v>
      </c>
      <c r="AR800" s="205" t="s">
        <v>203</v>
      </c>
      <c r="AT800" s="206" t="s">
        <v>76</v>
      </c>
      <c r="AU800" s="206" t="s">
        <v>85</v>
      </c>
      <c r="AY800" s="205" t="s">
        <v>161</v>
      </c>
      <c r="BK800" s="207">
        <f>SUM(BK801:BK811)</f>
        <v>0</v>
      </c>
    </row>
    <row r="801" spans="2:65" s="1" customFormat="1" ht="16.5" customHeight="1">
      <c r="B801" s="42"/>
      <c r="C801" s="163" t="s">
        <v>1461</v>
      </c>
      <c r="D801" s="163" t="s">
        <v>156</v>
      </c>
      <c r="E801" s="164" t="s">
        <v>1462</v>
      </c>
      <c r="F801" s="165" t="s">
        <v>1463</v>
      </c>
      <c r="G801" s="166" t="s">
        <v>1464</v>
      </c>
      <c r="H801" s="167">
        <v>1</v>
      </c>
      <c r="I801" s="168"/>
      <c r="J801" s="169">
        <f>ROUND(I801*H801,2)</f>
        <v>0</v>
      </c>
      <c r="K801" s="165" t="s">
        <v>178</v>
      </c>
      <c r="L801" s="62"/>
      <c r="M801" s="170" t="s">
        <v>32</v>
      </c>
      <c r="N801" s="171" t="s">
        <v>48</v>
      </c>
      <c r="O801" s="43"/>
      <c r="P801" s="172">
        <f>O801*H801</f>
        <v>0</v>
      </c>
      <c r="Q801" s="172">
        <v>0</v>
      </c>
      <c r="R801" s="172">
        <f>Q801*H801</f>
        <v>0</v>
      </c>
      <c r="S801" s="172">
        <v>0</v>
      </c>
      <c r="T801" s="173">
        <f>S801*H801</f>
        <v>0</v>
      </c>
      <c r="AR801" s="24" t="s">
        <v>226</v>
      </c>
      <c r="AT801" s="24" t="s">
        <v>156</v>
      </c>
      <c r="AU801" s="24" t="s">
        <v>88</v>
      </c>
      <c r="AY801" s="24" t="s">
        <v>161</v>
      </c>
      <c r="BE801" s="174">
        <f>IF(N801="základní",J801,0)</f>
        <v>0</v>
      </c>
      <c r="BF801" s="174">
        <f>IF(N801="snížená",J801,0)</f>
        <v>0</v>
      </c>
      <c r="BG801" s="174">
        <f>IF(N801="zákl. přenesená",J801,0)</f>
        <v>0</v>
      </c>
      <c r="BH801" s="174">
        <f>IF(N801="sníž. přenesená",J801,0)</f>
        <v>0</v>
      </c>
      <c r="BI801" s="174">
        <f>IF(N801="nulová",J801,0)</f>
        <v>0</v>
      </c>
      <c r="BJ801" s="24" t="s">
        <v>85</v>
      </c>
      <c r="BK801" s="174">
        <f>ROUND(I801*H801,2)</f>
        <v>0</v>
      </c>
      <c r="BL801" s="24" t="s">
        <v>226</v>
      </c>
      <c r="BM801" s="24" t="s">
        <v>1465</v>
      </c>
    </row>
    <row r="802" spans="2:65" s="1" customFormat="1" ht="16.5" customHeight="1">
      <c r="B802" s="42"/>
      <c r="C802" s="163" t="s">
        <v>1466</v>
      </c>
      <c r="D802" s="163" t="s">
        <v>156</v>
      </c>
      <c r="E802" s="164" t="s">
        <v>1467</v>
      </c>
      <c r="F802" s="165" t="s">
        <v>1468</v>
      </c>
      <c r="G802" s="166" t="s">
        <v>159</v>
      </c>
      <c r="H802" s="167">
        <v>1</v>
      </c>
      <c r="I802" s="168"/>
      <c r="J802" s="169">
        <f>ROUND(I802*H802,2)</f>
        <v>0</v>
      </c>
      <c r="K802" s="165" t="s">
        <v>32</v>
      </c>
      <c r="L802" s="62"/>
      <c r="M802" s="170" t="s">
        <v>32</v>
      </c>
      <c r="N802" s="171" t="s">
        <v>48</v>
      </c>
      <c r="O802" s="43"/>
      <c r="P802" s="172">
        <f>O802*H802</f>
        <v>0</v>
      </c>
      <c r="Q802" s="172">
        <v>0</v>
      </c>
      <c r="R802" s="172">
        <f>Q802*H802</f>
        <v>0</v>
      </c>
      <c r="S802" s="172">
        <v>0</v>
      </c>
      <c r="T802" s="173">
        <f>S802*H802</f>
        <v>0</v>
      </c>
      <c r="AR802" s="24" t="s">
        <v>226</v>
      </c>
      <c r="AT802" s="24" t="s">
        <v>156</v>
      </c>
      <c r="AU802" s="24" t="s">
        <v>88</v>
      </c>
      <c r="AY802" s="24" t="s">
        <v>161</v>
      </c>
      <c r="BE802" s="174">
        <f>IF(N802="základní",J802,0)</f>
        <v>0</v>
      </c>
      <c r="BF802" s="174">
        <f>IF(N802="snížená",J802,0)</f>
        <v>0</v>
      </c>
      <c r="BG802" s="174">
        <f>IF(N802="zákl. přenesená",J802,0)</f>
        <v>0</v>
      </c>
      <c r="BH802" s="174">
        <f>IF(N802="sníž. přenesená",J802,0)</f>
        <v>0</v>
      </c>
      <c r="BI802" s="174">
        <f>IF(N802="nulová",J802,0)</f>
        <v>0</v>
      </c>
      <c r="BJ802" s="24" t="s">
        <v>85</v>
      </c>
      <c r="BK802" s="174">
        <f>ROUND(I802*H802,2)</f>
        <v>0</v>
      </c>
      <c r="BL802" s="24" t="s">
        <v>226</v>
      </c>
      <c r="BM802" s="24" t="s">
        <v>1469</v>
      </c>
    </row>
    <row r="803" spans="2:65" s="1" customFormat="1" ht="24">
      <c r="B803" s="42"/>
      <c r="C803" s="64"/>
      <c r="D803" s="175" t="s">
        <v>163</v>
      </c>
      <c r="E803" s="64"/>
      <c r="F803" s="176" t="s">
        <v>1470</v>
      </c>
      <c r="G803" s="64"/>
      <c r="H803" s="64"/>
      <c r="I803" s="150"/>
      <c r="J803" s="64"/>
      <c r="K803" s="64"/>
      <c r="L803" s="62"/>
      <c r="M803" s="210"/>
      <c r="N803" s="43"/>
      <c r="O803" s="43"/>
      <c r="P803" s="43"/>
      <c r="Q803" s="43"/>
      <c r="R803" s="43"/>
      <c r="S803" s="43"/>
      <c r="T803" s="79"/>
      <c r="AT803" s="24" t="s">
        <v>163</v>
      </c>
      <c r="AU803" s="24" t="s">
        <v>88</v>
      </c>
    </row>
    <row r="804" spans="2:65" s="1" customFormat="1" ht="16.5" customHeight="1">
      <c r="B804" s="42"/>
      <c r="C804" s="163" t="s">
        <v>1471</v>
      </c>
      <c r="D804" s="163" t="s">
        <v>156</v>
      </c>
      <c r="E804" s="164" t="s">
        <v>1472</v>
      </c>
      <c r="F804" s="165" t="s">
        <v>1468</v>
      </c>
      <c r="G804" s="166" t="s">
        <v>159</v>
      </c>
      <c r="H804" s="167">
        <v>1</v>
      </c>
      <c r="I804" s="168"/>
      <c r="J804" s="169">
        <f>ROUND(I804*H804,2)</f>
        <v>0</v>
      </c>
      <c r="K804" s="165" t="s">
        <v>178</v>
      </c>
      <c r="L804" s="62"/>
      <c r="M804" s="170" t="s">
        <v>32</v>
      </c>
      <c r="N804" s="171" t="s">
        <v>48</v>
      </c>
      <c r="O804" s="43"/>
      <c r="P804" s="172">
        <f>O804*H804</f>
        <v>0</v>
      </c>
      <c r="Q804" s="172">
        <v>0</v>
      </c>
      <c r="R804" s="172">
        <f>Q804*H804</f>
        <v>0</v>
      </c>
      <c r="S804" s="172">
        <v>0</v>
      </c>
      <c r="T804" s="173">
        <f>S804*H804</f>
        <v>0</v>
      </c>
      <c r="AR804" s="24" t="s">
        <v>226</v>
      </c>
      <c r="AT804" s="24" t="s">
        <v>156</v>
      </c>
      <c r="AU804" s="24" t="s">
        <v>88</v>
      </c>
      <c r="AY804" s="24" t="s">
        <v>161</v>
      </c>
      <c r="BE804" s="174">
        <f>IF(N804="základní",J804,0)</f>
        <v>0</v>
      </c>
      <c r="BF804" s="174">
        <f>IF(N804="snížená",J804,0)</f>
        <v>0</v>
      </c>
      <c r="BG804" s="174">
        <f>IF(N804="zákl. přenesená",J804,0)</f>
        <v>0</v>
      </c>
      <c r="BH804" s="174">
        <f>IF(N804="sníž. přenesená",J804,0)</f>
        <v>0</v>
      </c>
      <c r="BI804" s="174">
        <f>IF(N804="nulová",J804,0)</f>
        <v>0</v>
      </c>
      <c r="BJ804" s="24" t="s">
        <v>85</v>
      </c>
      <c r="BK804" s="174">
        <f>ROUND(I804*H804,2)</f>
        <v>0</v>
      </c>
      <c r="BL804" s="24" t="s">
        <v>226</v>
      </c>
      <c r="BM804" s="24" t="s">
        <v>1473</v>
      </c>
    </row>
    <row r="805" spans="2:65" s="1" customFormat="1" ht="24">
      <c r="B805" s="42"/>
      <c r="C805" s="64"/>
      <c r="D805" s="175" t="s">
        <v>163</v>
      </c>
      <c r="E805" s="64"/>
      <c r="F805" s="176" t="s">
        <v>1474</v>
      </c>
      <c r="G805" s="64"/>
      <c r="H805" s="64"/>
      <c r="I805" s="150"/>
      <c r="J805" s="64"/>
      <c r="K805" s="64"/>
      <c r="L805" s="62"/>
      <c r="M805" s="210"/>
      <c r="N805" s="43"/>
      <c r="O805" s="43"/>
      <c r="P805" s="43"/>
      <c r="Q805" s="43"/>
      <c r="R805" s="43"/>
      <c r="S805" s="43"/>
      <c r="T805" s="79"/>
      <c r="AT805" s="24" t="s">
        <v>163</v>
      </c>
      <c r="AU805" s="24" t="s">
        <v>88</v>
      </c>
    </row>
    <row r="806" spans="2:65" s="1" customFormat="1" ht="16.5" customHeight="1">
      <c r="B806" s="42"/>
      <c r="C806" s="163" t="s">
        <v>1475</v>
      </c>
      <c r="D806" s="163" t="s">
        <v>156</v>
      </c>
      <c r="E806" s="164" t="s">
        <v>1476</v>
      </c>
      <c r="F806" s="165" t="s">
        <v>1477</v>
      </c>
      <c r="G806" s="166" t="s">
        <v>159</v>
      </c>
      <c r="H806" s="167">
        <v>1</v>
      </c>
      <c r="I806" s="168"/>
      <c r="J806" s="169">
        <f>ROUND(I806*H806,2)</f>
        <v>0</v>
      </c>
      <c r="K806" s="165" t="s">
        <v>178</v>
      </c>
      <c r="L806" s="62"/>
      <c r="M806" s="170" t="s">
        <v>32</v>
      </c>
      <c r="N806" s="171" t="s">
        <v>48</v>
      </c>
      <c r="O806" s="43"/>
      <c r="P806" s="172">
        <f>O806*H806</f>
        <v>0</v>
      </c>
      <c r="Q806" s="172">
        <v>0</v>
      </c>
      <c r="R806" s="172">
        <f>Q806*H806</f>
        <v>0</v>
      </c>
      <c r="S806" s="172">
        <v>0</v>
      </c>
      <c r="T806" s="173">
        <f>S806*H806</f>
        <v>0</v>
      </c>
      <c r="AR806" s="24" t="s">
        <v>226</v>
      </c>
      <c r="AT806" s="24" t="s">
        <v>156</v>
      </c>
      <c r="AU806" s="24" t="s">
        <v>88</v>
      </c>
      <c r="AY806" s="24" t="s">
        <v>161</v>
      </c>
      <c r="BE806" s="174">
        <f>IF(N806="základní",J806,0)</f>
        <v>0</v>
      </c>
      <c r="BF806" s="174">
        <f>IF(N806="snížená",J806,0)</f>
        <v>0</v>
      </c>
      <c r="BG806" s="174">
        <f>IF(N806="zákl. přenesená",J806,0)</f>
        <v>0</v>
      </c>
      <c r="BH806" s="174">
        <f>IF(N806="sníž. přenesená",J806,0)</f>
        <v>0</v>
      </c>
      <c r="BI806" s="174">
        <f>IF(N806="nulová",J806,0)</f>
        <v>0</v>
      </c>
      <c r="BJ806" s="24" t="s">
        <v>85</v>
      </c>
      <c r="BK806" s="174">
        <f>ROUND(I806*H806,2)</f>
        <v>0</v>
      </c>
      <c r="BL806" s="24" t="s">
        <v>226</v>
      </c>
      <c r="BM806" s="24" t="s">
        <v>1478</v>
      </c>
    </row>
    <row r="807" spans="2:65" s="1" customFormat="1" ht="16.5" customHeight="1">
      <c r="B807" s="42"/>
      <c r="C807" s="163" t="s">
        <v>1479</v>
      </c>
      <c r="D807" s="163" t="s">
        <v>156</v>
      </c>
      <c r="E807" s="164" t="s">
        <v>1480</v>
      </c>
      <c r="F807" s="165" t="s">
        <v>1481</v>
      </c>
      <c r="G807" s="166" t="s">
        <v>159</v>
      </c>
      <c r="H807" s="167">
        <v>1</v>
      </c>
      <c r="I807" s="168"/>
      <c r="J807" s="169">
        <f>ROUND(I807*H807,2)</f>
        <v>0</v>
      </c>
      <c r="K807" s="165" t="s">
        <v>178</v>
      </c>
      <c r="L807" s="62"/>
      <c r="M807" s="170" t="s">
        <v>32</v>
      </c>
      <c r="N807" s="171" t="s">
        <v>48</v>
      </c>
      <c r="O807" s="43"/>
      <c r="P807" s="172">
        <f>O807*H807</f>
        <v>0</v>
      </c>
      <c r="Q807" s="172">
        <v>0</v>
      </c>
      <c r="R807" s="172">
        <f>Q807*H807</f>
        <v>0</v>
      </c>
      <c r="S807" s="172">
        <v>0</v>
      </c>
      <c r="T807" s="173">
        <f>S807*H807</f>
        <v>0</v>
      </c>
      <c r="AR807" s="24" t="s">
        <v>226</v>
      </c>
      <c r="AT807" s="24" t="s">
        <v>156</v>
      </c>
      <c r="AU807" s="24" t="s">
        <v>88</v>
      </c>
      <c r="AY807" s="24" t="s">
        <v>161</v>
      </c>
      <c r="BE807" s="174">
        <f>IF(N807="základní",J807,0)</f>
        <v>0</v>
      </c>
      <c r="BF807" s="174">
        <f>IF(N807="snížená",J807,0)</f>
        <v>0</v>
      </c>
      <c r="BG807" s="174">
        <f>IF(N807="zákl. přenesená",J807,0)</f>
        <v>0</v>
      </c>
      <c r="BH807" s="174">
        <f>IF(N807="sníž. přenesená",J807,0)</f>
        <v>0</v>
      </c>
      <c r="BI807" s="174">
        <f>IF(N807="nulová",J807,0)</f>
        <v>0</v>
      </c>
      <c r="BJ807" s="24" t="s">
        <v>85</v>
      </c>
      <c r="BK807" s="174">
        <f>ROUND(I807*H807,2)</f>
        <v>0</v>
      </c>
      <c r="BL807" s="24" t="s">
        <v>226</v>
      </c>
      <c r="BM807" s="24" t="s">
        <v>1482</v>
      </c>
    </row>
    <row r="808" spans="2:65" s="1" customFormat="1" ht="36">
      <c r="B808" s="42"/>
      <c r="C808" s="64"/>
      <c r="D808" s="175" t="s">
        <v>163</v>
      </c>
      <c r="E808" s="64"/>
      <c r="F808" s="176" t="s">
        <v>1483</v>
      </c>
      <c r="G808" s="64"/>
      <c r="H808" s="64"/>
      <c r="I808" s="150"/>
      <c r="J808" s="64"/>
      <c r="K808" s="64"/>
      <c r="L808" s="62"/>
      <c r="M808" s="210"/>
      <c r="N808" s="43"/>
      <c r="O808" s="43"/>
      <c r="P808" s="43"/>
      <c r="Q808" s="43"/>
      <c r="R808" s="43"/>
      <c r="S808" s="43"/>
      <c r="T808" s="79"/>
      <c r="AT808" s="24" t="s">
        <v>163</v>
      </c>
      <c r="AU808" s="24" t="s">
        <v>88</v>
      </c>
    </row>
    <row r="809" spans="2:65" s="1" customFormat="1" ht="16.5" customHeight="1">
      <c r="B809" s="42"/>
      <c r="C809" s="163" t="s">
        <v>1484</v>
      </c>
      <c r="D809" s="163" t="s">
        <v>156</v>
      </c>
      <c r="E809" s="164" t="s">
        <v>1485</v>
      </c>
      <c r="F809" s="165" t="s">
        <v>1486</v>
      </c>
      <c r="G809" s="166" t="s">
        <v>159</v>
      </c>
      <c r="H809" s="167">
        <v>1</v>
      </c>
      <c r="I809" s="168"/>
      <c r="J809" s="169">
        <f>ROUND(I809*H809,2)</f>
        <v>0</v>
      </c>
      <c r="K809" s="165" t="s">
        <v>178</v>
      </c>
      <c r="L809" s="62"/>
      <c r="M809" s="170" t="s">
        <v>32</v>
      </c>
      <c r="N809" s="171" t="s">
        <v>48</v>
      </c>
      <c r="O809" s="43"/>
      <c r="P809" s="172">
        <f>O809*H809</f>
        <v>0</v>
      </c>
      <c r="Q809" s="172">
        <v>0</v>
      </c>
      <c r="R809" s="172">
        <f>Q809*H809</f>
        <v>0</v>
      </c>
      <c r="S809" s="172">
        <v>0</v>
      </c>
      <c r="T809" s="173">
        <f>S809*H809</f>
        <v>0</v>
      </c>
      <c r="AR809" s="24" t="s">
        <v>226</v>
      </c>
      <c r="AT809" s="24" t="s">
        <v>156</v>
      </c>
      <c r="AU809" s="24" t="s">
        <v>88</v>
      </c>
      <c r="AY809" s="24" t="s">
        <v>161</v>
      </c>
      <c r="BE809" s="174">
        <f>IF(N809="základní",J809,0)</f>
        <v>0</v>
      </c>
      <c r="BF809" s="174">
        <f>IF(N809="snížená",J809,0)</f>
        <v>0</v>
      </c>
      <c r="BG809" s="174">
        <f>IF(N809="zákl. přenesená",J809,0)</f>
        <v>0</v>
      </c>
      <c r="BH809" s="174">
        <f>IF(N809="sníž. přenesená",J809,0)</f>
        <v>0</v>
      </c>
      <c r="BI809" s="174">
        <f>IF(N809="nulová",J809,0)</f>
        <v>0</v>
      </c>
      <c r="BJ809" s="24" t="s">
        <v>85</v>
      </c>
      <c r="BK809" s="174">
        <f>ROUND(I809*H809,2)</f>
        <v>0</v>
      </c>
      <c r="BL809" s="24" t="s">
        <v>226</v>
      </c>
      <c r="BM809" s="24" t="s">
        <v>1487</v>
      </c>
    </row>
    <row r="810" spans="2:65" s="1" customFormat="1" ht="48">
      <c r="B810" s="42"/>
      <c r="C810" s="64"/>
      <c r="D810" s="175" t="s">
        <v>163</v>
      </c>
      <c r="E810" s="64"/>
      <c r="F810" s="176" t="s">
        <v>1488</v>
      </c>
      <c r="G810" s="64"/>
      <c r="H810" s="64"/>
      <c r="I810" s="150"/>
      <c r="J810" s="64"/>
      <c r="K810" s="64"/>
      <c r="L810" s="62"/>
      <c r="M810" s="210"/>
      <c r="N810" s="43"/>
      <c r="O810" s="43"/>
      <c r="P810" s="43"/>
      <c r="Q810" s="43"/>
      <c r="R810" s="43"/>
      <c r="S810" s="43"/>
      <c r="T810" s="79"/>
      <c r="AT810" s="24" t="s">
        <v>163</v>
      </c>
      <c r="AU810" s="24" t="s">
        <v>88</v>
      </c>
    </row>
    <row r="811" spans="2:65" s="1" customFormat="1" ht="16.5" customHeight="1">
      <c r="B811" s="42"/>
      <c r="C811" s="163" t="s">
        <v>1489</v>
      </c>
      <c r="D811" s="163" t="s">
        <v>156</v>
      </c>
      <c r="E811" s="164" t="s">
        <v>1490</v>
      </c>
      <c r="F811" s="165" t="s">
        <v>1491</v>
      </c>
      <c r="G811" s="166" t="s">
        <v>159</v>
      </c>
      <c r="H811" s="167">
        <v>1</v>
      </c>
      <c r="I811" s="168"/>
      <c r="J811" s="169">
        <f>ROUND(I811*H811,2)</f>
        <v>0</v>
      </c>
      <c r="K811" s="165" t="s">
        <v>178</v>
      </c>
      <c r="L811" s="62"/>
      <c r="M811" s="170" t="s">
        <v>32</v>
      </c>
      <c r="N811" s="171" t="s">
        <v>48</v>
      </c>
      <c r="O811" s="43"/>
      <c r="P811" s="172">
        <f>O811*H811</f>
        <v>0</v>
      </c>
      <c r="Q811" s="172">
        <v>0</v>
      </c>
      <c r="R811" s="172">
        <f>Q811*H811</f>
        <v>0</v>
      </c>
      <c r="S811" s="172">
        <v>0</v>
      </c>
      <c r="T811" s="173">
        <f>S811*H811</f>
        <v>0</v>
      </c>
      <c r="AR811" s="24" t="s">
        <v>226</v>
      </c>
      <c r="AT811" s="24" t="s">
        <v>156</v>
      </c>
      <c r="AU811" s="24" t="s">
        <v>88</v>
      </c>
      <c r="AY811" s="24" t="s">
        <v>161</v>
      </c>
      <c r="BE811" s="174">
        <f>IF(N811="základní",J811,0)</f>
        <v>0</v>
      </c>
      <c r="BF811" s="174">
        <f>IF(N811="snížená",J811,0)</f>
        <v>0</v>
      </c>
      <c r="BG811" s="174">
        <f>IF(N811="zákl. přenesená",J811,0)</f>
        <v>0</v>
      </c>
      <c r="BH811" s="174">
        <f>IF(N811="sníž. přenesená",J811,0)</f>
        <v>0</v>
      </c>
      <c r="BI811" s="174">
        <f>IF(N811="nulová",J811,0)</f>
        <v>0</v>
      </c>
      <c r="BJ811" s="24" t="s">
        <v>85</v>
      </c>
      <c r="BK811" s="174">
        <f>ROUND(I811*H811,2)</f>
        <v>0</v>
      </c>
      <c r="BL811" s="24" t="s">
        <v>226</v>
      </c>
      <c r="BM811" s="24" t="s">
        <v>1492</v>
      </c>
    </row>
    <row r="812" spans="2:65" s="10" customFormat="1" ht="29.85" customHeight="1">
      <c r="B812" s="194"/>
      <c r="C812" s="195"/>
      <c r="D812" s="196" t="s">
        <v>76</v>
      </c>
      <c r="E812" s="208" t="s">
        <v>311</v>
      </c>
      <c r="F812" s="208" t="s">
        <v>312</v>
      </c>
      <c r="G812" s="195"/>
      <c r="H812" s="195"/>
      <c r="I812" s="198"/>
      <c r="J812" s="209">
        <f>BK812</f>
        <v>0</v>
      </c>
      <c r="K812" s="195"/>
      <c r="L812" s="200"/>
      <c r="M812" s="201"/>
      <c r="N812" s="202"/>
      <c r="O812" s="202"/>
      <c r="P812" s="203">
        <f>SUM(P813:P815)</f>
        <v>0</v>
      </c>
      <c r="Q812" s="202"/>
      <c r="R812" s="203">
        <f>SUM(R813:R815)</f>
        <v>0</v>
      </c>
      <c r="S812" s="202"/>
      <c r="T812" s="204">
        <f>SUM(T813:T815)</f>
        <v>0</v>
      </c>
      <c r="AR812" s="205" t="s">
        <v>203</v>
      </c>
      <c r="AT812" s="206" t="s">
        <v>76</v>
      </c>
      <c r="AU812" s="206" t="s">
        <v>85</v>
      </c>
      <c r="AY812" s="205" t="s">
        <v>161</v>
      </c>
      <c r="BK812" s="207">
        <f>SUM(BK813:BK815)</f>
        <v>0</v>
      </c>
    </row>
    <row r="813" spans="2:65" s="1" customFormat="1" ht="16.5" customHeight="1">
      <c r="B813" s="42"/>
      <c r="C813" s="163" t="s">
        <v>1493</v>
      </c>
      <c r="D813" s="163" t="s">
        <v>156</v>
      </c>
      <c r="E813" s="164" t="s">
        <v>1494</v>
      </c>
      <c r="F813" s="165" t="s">
        <v>312</v>
      </c>
      <c r="G813" s="166" t="s">
        <v>159</v>
      </c>
      <c r="H813" s="167">
        <v>1</v>
      </c>
      <c r="I813" s="168"/>
      <c r="J813" s="169">
        <f>ROUND(I813*H813,2)</f>
        <v>0</v>
      </c>
      <c r="K813" s="165" t="s">
        <v>178</v>
      </c>
      <c r="L813" s="62"/>
      <c r="M813" s="170" t="s">
        <v>32</v>
      </c>
      <c r="N813" s="171" t="s">
        <v>48</v>
      </c>
      <c r="O813" s="43"/>
      <c r="P813" s="172">
        <f>O813*H813</f>
        <v>0</v>
      </c>
      <c r="Q813" s="172">
        <v>0</v>
      </c>
      <c r="R813" s="172">
        <f>Q813*H813</f>
        <v>0</v>
      </c>
      <c r="S813" s="172">
        <v>0</v>
      </c>
      <c r="T813" s="173">
        <f>S813*H813</f>
        <v>0</v>
      </c>
      <c r="AR813" s="24" t="s">
        <v>226</v>
      </c>
      <c r="AT813" s="24" t="s">
        <v>156</v>
      </c>
      <c r="AU813" s="24" t="s">
        <v>88</v>
      </c>
      <c r="AY813" s="24" t="s">
        <v>161</v>
      </c>
      <c r="BE813" s="174">
        <f>IF(N813="základní",J813,0)</f>
        <v>0</v>
      </c>
      <c r="BF813" s="174">
        <f>IF(N813="snížená",J813,0)</f>
        <v>0</v>
      </c>
      <c r="BG813" s="174">
        <f>IF(N813="zákl. přenesená",J813,0)</f>
        <v>0</v>
      </c>
      <c r="BH813" s="174">
        <f>IF(N813="sníž. přenesená",J813,0)</f>
        <v>0</v>
      </c>
      <c r="BI813" s="174">
        <f>IF(N813="nulová",J813,0)</f>
        <v>0</v>
      </c>
      <c r="BJ813" s="24" t="s">
        <v>85</v>
      </c>
      <c r="BK813" s="174">
        <f>ROUND(I813*H813,2)</f>
        <v>0</v>
      </c>
      <c r="BL813" s="24" t="s">
        <v>226</v>
      </c>
      <c r="BM813" s="24" t="s">
        <v>1495</v>
      </c>
    </row>
    <row r="814" spans="2:65" s="1" customFormat="1" ht="16.5" customHeight="1">
      <c r="B814" s="42"/>
      <c r="C814" s="163" t="s">
        <v>1496</v>
      </c>
      <c r="D814" s="163" t="s">
        <v>156</v>
      </c>
      <c r="E814" s="164" t="s">
        <v>1497</v>
      </c>
      <c r="F814" s="165" t="s">
        <v>1498</v>
      </c>
      <c r="G814" s="166" t="s">
        <v>182</v>
      </c>
      <c r="H814" s="167">
        <v>1</v>
      </c>
      <c r="I814" s="168"/>
      <c r="J814" s="169">
        <f>ROUND(I814*H814,2)</f>
        <v>0</v>
      </c>
      <c r="K814" s="165" t="s">
        <v>178</v>
      </c>
      <c r="L814" s="62"/>
      <c r="M814" s="170" t="s">
        <v>32</v>
      </c>
      <c r="N814" s="171" t="s">
        <v>48</v>
      </c>
      <c r="O814" s="43"/>
      <c r="P814" s="172">
        <f>O814*H814</f>
        <v>0</v>
      </c>
      <c r="Q814" s="172">
        <v>0</v>
      </c>
      <c r="R814" s="172">
        <f>Q814*H814</f>
        <v>0</v>
      </c>
      <c r="S814" s="172">
        <v>0</v>
      </c>
      <c r="T814" s="173">
        <f>S814*H814</f>
        <v>0</v>
      </c>
      <c r="AR814" s="24" t="s">
        <v>226</v>
      </c>
      <c r="AT814" s="24" t="s">
        <v>156</v>
      </c>
      <c r="AU814" s="24" t="s">
        <v>88</v>
      </c>
      <c r="AY814" s="24" t="s">
        <v>161</v>
      </c>
      <c r="BE814" s="174">
        <f>IF(N814="základní",J814,0)</f>
        <v>0</v>
      </c>
      <c r="BF814" s="174">
        <f>IF(N814="snížená",J814,0)</f>
        <v>0</v>
      </c>
      <c r="BG814" s="174">
        <f>IF(N814="zákl. přenesená",J814,0)</f>
        <v>0</v>
      </c>
      <c r="BH814" s="174">
        <f>IF(N814="sníž. přenesená",J814,0)</f>
        <v>0</v>
      </c>
      <c r="BI814" s="174">
        <f>IF(N814="nulová",J814,0)</f>
        <v>0</v>
      </c>
      <c r="BJ814" s="24" t="s">
        <v>85</v>
      </c>
      <c r="BK814" s="174">
        <f>ROUND(I814*H814,2)</f>
        <v>0</v>
      </c>
      <c r="BL814" s="24" t="s">
        <v>226</v>
      </c>
      <c r="BM814" s="24" t="s">
        <v>1499</v>
      </c>
    </row>
    <row r="815" spans="2:65" s="1" customFormat="1" ht="36">
      <c r="B815" s="42"/>
      <c r="C815" s="64"/>
      <c r="D815" s="175" t="s">
        <v>163</v>
      </c>
      <c r="E815" s="64"/>
      <c r="F815" s="176" t="s">
        <v>1500</v>
      </c>
      <c r="G815" s="64"/>
      <c r="H815" s="64"/>
      <c r="I815" s="150"/>
      <c r="J815" s="64"/>
      <c r="K815" s="64"/>
      <c r="L815" s="62"/>
      <c r="M815" s="210"/>
      <c r="N815" s="43"/>
      <c r="O815" s="43"/>
      <c r="P815" s="43"/>
      <c r="Q815" s="43"/>
      <c r="R815" s="43"/>
      <c r="S815" s="43"/>
      <c r="T815" s="79"/>
      <c r="AT815" s="24" t="s">
        <v>163</v>
      </c>
      <c r="AU815" s="24" t="s">
        <v>88</v>
      </c>
    </row>
    <row r="816" spans="2:65" s="10" customFormat="1" ht="29.85" customHeight="1">
      <c r="B816" s="194"/>
      <c r="C816" s="195"/>
      <c r="D816" s="196" t="s">
        <v>76</v>
      </c>
      <c r="E816" s="208" t="s">
        <v>1501</v>
      </c>
      <c r="F816" s="208" t="s">
        <v>1502</v>
      </c>
      <c r="G816" s="195"/>
      <c r="H816" s="195"/>
      <c r="I816" s="198"/>
      <c r="J816" s="209">
        <f>BK816</f>
        <v>0</v>
      </c>
      <c r="K816" s="195"/>
      <c r="L816" s="200"/>
      <c r="M816" s="201"/>
      <c r="N816" s="202"/>
      <c r="O816" s="202"/>
      <c r="P816" s="203">
        <f>SUM(P817:P818)</f>
        <v>0</v>
      </c>
      <c r="Q816" s="202"/>
      <c r="R816" s="203">
        <f>SUM(R817:R818)</f>
        <v>0</v>
      </c>
      <c r="S816" s="202"/>
      <c r="T816" s="204">
        <f>SUM(T817:T818)</f>
        <v>0</v>
      </c>
      <c r="AR816" s="205" t="s">
        <v>203</v>
      </c>
      <c r="AT816" s="206" t="s">
        <v>76</v>
      </c>
      <c r="AU816" s="206" t="s">
        <v>85</v>
      </c>
      <c r="AY816" s="205" t="s">
        <v>161</v>
      </c>
      <c r="BK816" s="207">
        <f>SUM(BK817:BK818)</f>
        <v>0</v>
      </c>
    </row>
    <row r="817" spans="2:65" s="1" customFormat="1" ht="16.5" customHeight="1">
      <c r="B817" s="42"/>
      <c r="C817" s="163" t="s">
        <v>1503</v>
      </c>
      <c r="D817" s="163" t="s">
        <v>156</v>
      </c>
      <c r="E817" s="164" t="s">
        <v>1504</v>
      </c>
      <c r="F817" s="165" t="s">
        <v>1505</v>
      </c>
      <c r="G817" s="166" t="s">
        <v>159</v>
      </c>
      <c r="H817" s="167">
        <v>1</v>
      </c>
      <c r="I817" s="168"/>
      <c r="J817" s="169">
        <f>ROUND(I817*H817,2)</f>
        <v>0</v>
      </c>
      <c r="K817" s="165" t="s">
        <v>178</v>
      </c>
      <c r="L817" s="62"/>
      <c r="M817" s="170" t="s">
        <v>32</v>
      </c>
      <c r="N817" s="171" t="s">
        <v>48</v>
      </c>
      <c r="O817" s="43"/>
      <c r="P817" s="172">
        <f>O817*H817</f>
        <v>0</v>
      </c>
      <c r="Q817" s="172">
        <v>0</v>
      </c>
      <c r="R817" s="172">
        <f>Q817*H817</f>
        <v>0</v>
      </c>
      <c r="S817" s="172">
        <v>0</v>
      </c>
      <c r="T817" s="173">
        <f>S817*H817</f>
        <v>0</v>
      </c>
      <c r="AR817" s="24" t="s">
        <v>226</v>
      </c>
      <c r="AT817" s="24" t="s">
        <v>156</v>
      </c>
      <c r="AU817" s="24" t="s">
        <v>88</v>
      </c>
      <c r="AY817" s="24" t="s">
        <v>161</v>
      </c>
      <c r="BE817" s="174">
        <f>IF(N817="základní",J817,0)</f>
        <v>0</v>
      </c>
      <c r="BF817" s="174">
        <f>IF(N817="snížená",J817,0)</f>
        <v>0</v>
      </c>
      <c r="BG817" s="174">
        <f>IF(N817="zákl. přenesená",J817,0)</f>
        <v>0</v>
      </c>
      <c r="BH817" s="174">
        <f>IF(N817="sníž. přenesená",J817,0)</f>
        <v>0</v>
      </c>
      <c r="BI817" s="174">
        <f>IF(N817="nulová",J817,0)</f>
        <v>0</v>
      </c>
      <c r="BJ817" s="24" t="s">
        <v>85</v>
      </c>
      <c r="BK817" s="174">
        <f>ROUND(I817*H817,2)</f>
        <v>0</v>
      </c>
      <c r="BL817" s="24" t="s">
        <v>226</v>
      </c>
      <c r="BM817" s="24" t="s">
        <v>1506</v>
      </c>
    </row>
    <row r="818" spans="2:65" s="1" customFormat="1" ht="24">
      <c r="B818" s="42"/>
      <c r="C818" s="64"/>
      <c r="D818" s="175" t="s">
        <v>163</v>
      </c>
      <c r="E818" s="64"/>
      <c r="F818" s="176" t="s">
        <v>1507</v>
      </c>
      <c r="G818" s="64"/>
      <c r="H818" s="64"/>
      <c r="I818" s="150"/>
      <c r="J818" s="64"/>
      <c r="K818" s="64"/>
      <c r="L818" s="62"/>
      <c r="M818" s="210"/>
      <c r="N818" s="43"/>
      <c r="O818" s="43"/>
      <c r="P818" s="43"/>
      <c r="Q818" s="43"/>
      <c r="R818" s="43"/>
      <c r="S818" s="43"/>
      <c r="T818" s="79"/>
      <c r="AT818" s="24" t="s">
        <v>163</v>
      </c>
      <c r="AU818" s="24" t="s">
        <v>88</v>
      </c>
    </row>
    <row r="819" spans="2:65" s="10" customFormat="1" ht="29.85" customHeight="1">
      <c r="B819" s="194"/>
      <c r="C819" s="195"/>
      <c r="D819" s="196" t="s">
        <v>76</v>
      </c>
      <c r="E819" s="208" t="s">
        <v>1508</v>
      </c>
      <c r="F819" s="208" t="s">
        <v>1509</v>
      </c>
      <c r="G819" s="195"/>
      <c r="H819" s="195"/>
      <c r="I819" s="198"/>
      <c r="J819" s="209">
        <f>BK819</f>
        <v>0</v>
      </c>
      <c r="K819" s="195"/>
      <c r="L819" s="200"/>
      <c r="M819" s="201"/>
      <c r="N819" s="202"/>
      <c r="O819" s="202"/>
      <c r="P819" s="203">
        <f>SUM(P820:P821)</f>
        <v>0</v>
      </c>
      <c r="Q819" s="202"/>
      <c r="R819" s="203">
        <f>SUM(R820:R821)</f>
        <v>0</v>
      </c>
      <c r="S819" s="202"/>
      <c r="T819" s="204">
        <f>SUM(T820:T821)</f>
        <v>0</v>
      </c>
      <c r="AR819" s="205" t="s">
        <v>203</v>
      </c>
      <c r="AT819" s="206" t="s">
        <v>76</v>
      </c>
      <c r="AU819" s="206" t="s">
        <v>85</v>
      </c>
      <c r="AY819" s="205" t="s">
        <v>161</v>
      </c>
      <c r="BK819" s="207">
        <f>SUM(BK820:BK821)</f>
        <v>0</v>
      </c>
    </row>
    <row r="820" spans="2:65" s="1" customFormat="1" ht="16.5" customHeight="1">
      <c r="B820" s="42"/>
      <c r="C820" s="163" t="s">
        <v>1510</v>
      </c>
      <c r="D820" s="163" t="s">
        <v>156</v>
      </c>
      <c r="E820" s="164" t="s">
        <v>1511</v>
      </c>
      <c r="F820" s="165" t="s">
        <v>1512</v>
      </c>
      <c r="G820" s="166" t="s">
        <v>159</v>
      </c>
      <c r="H820" s="167">
        <v>1</v>
      </c>
      <c r="I820" s="168"/>
      <c r="J820" s="169">
        <f>ROUND(I820*H820,2)</f>
        <v>0</v>
      </c>
      <c r="K820" s="165" t="s">
        <v>178</v>
      </c>
      <c r="L820" s="62"/>
      <c r="M820" s="170" t="s">
        <v>32</v>
      </c>
      <c r="N820" s="171" t="s">
        <v>48</v>
      </c>
      <c r="O820" s="43"/>
      <c r="P820" s="172">
        <f>O820*H820</f>
        <v>0</v>
      </c>
      <c r="Q820" s="172">
        <v>0</v>
      </c>
      <c r="R820" s="172">
        <f>Q820*H820</f>
        <v>0</v>
      </c>
      <c r="S820" s="172">
        <v>0</v>
      </c>
      <c r="T820" s="173">
        <f>S820*H820</f>
        <v>0</v>
      </c>
      <c r="AR820" s="24" t="s">
        <v>226</v>
      </c>
      <c r="AT820" s="24" t="s">
        <v>156</v>
      </c>
      <c r="AU820" s="24" t="s">
        <v>88</v>
      </c>
      <c r="AY820" s="24" t="s">
        <v>161</v>
      </c>
      <c r="BE820" s="174">
        <f>IF(N820="základní",J820,0)</f>
        <v>0</v>
      </c>
      <c r="BF820" s="174">
        <f>IF(N820="snížená",J820,0)</f>
        <v>0</v>
      </c>
      <c r="BG820" s="174">
        <f>IF(N820="zákl. přenesená",J820,0)</f>
        <v>0</v>
      </c>
      <c r="BH820" s="174">
        <f>IF(N820="sníž. přenesená",J820,0)</f>
        <v>0</v>
      </c>
      <c r="BI820" s="174">
        <f>IF(N820="nulová",J820,0)</f>
        <v>0</v>
      </c>
      <c r="BJ820" s="24" t="s">
        <v>85</v>
      </c>
      <c r="BK820" s="174">
        <f>ROUND(I820*H820,2)</f>
        <v>0</v>
      </c>
      <c r="BL820" s="24" t="s">
        <v>226</v>
      </c>
      <c r="BM820" s="24" t="s">
        <v>1513</v>
      </c>
    </row>
    <row r="821" spans="2:65" s="1" customFormat="1" ht="36">
      <c r="B821" s="42"/>
      <c r="C821" s="64"/>
      <c r="D821" s="175" t="s">
        <v>163</v>
      </c>
      <c r="E821" s="64"/>
      <c r="F821" s="176" t="s">
        <v>1514</v>
      </c>
      <c r="G821" s="64"/>
      <c r="H821" s="64"/>
      <c r="I821" s="150"/>
      <c r="J821" s="64"/>
      <c r="K821" s="64"/>
      <c r="L821" s="62"/>
      <c r="M821" s="210"/>
      <c r="N821" s="43"/>
      <c r="O821" s="43"/>
      <c r="P821" s="43"/>
      <c r="Q821" s="43"/>
      <c r="R821" s="43"/>
      <c r="S821" s="43"/>
      <c r="T821" s="79"/>
      <c r="AT821" s="24" t="s">
        <v>163</v>
      </c>
      <c r="AU821" s="24" t="s">
        <v>88</v>
      </c>
    </row>
    <row r="822" spans="2:65" s="10" customFormat="1" ht="29.85" customHeight="1">
      <c r="B822" s="194"/>
      <c r="C822" s="195"/>
      <c r="D822" s="196" t="s">
        <v>76</v>
      </c>
      <c r="E822" s="208" t="s">
        <v>1515</v>
      </c>
      <c r="F822" s="208" t="s">
        <v>1516</v>
      </c>
      <c r="G822" s="195"/>
      <c r="H822" s="195"/>
      <c r="I822" s="198"/>
      <c r="J822" s="209">
        <f>BK822</f>
        <v>0</v>
      </c>
      <c r="K822" s="195"/>
      <c r="L822" s="200"/>
      <c r="M822" s="201"/>
      <c r="N822" s="202"/>
      <c r="O822" s="202"/>
      <c r="P822" s="203">
        <f>P823</f>
        <v>0</v>
      </c>
      <c r="Q822" s="202"/>
      <c r="R822" s="203">
        <f>R823</f>
        <v>0</v>
      </c>
      <c r="S822" s="202"/>
      <c r="T822" s="204">
        <f>T823</f>
        <v>0</v>
      </c>
      <c r="AR822" s="205" t="s">
        <v>203</v>
      </c>
      <c r="AT822" s="206" t="s">
        <v>76</v>
      </c>
      <c r="AU822" s="206" t="s">
        <v>85</v>
      </c>
      <c r="AY822" s="205" t="s">
        <v>161</v>
      </c>
      <c r="BK822" s="207">
        <f>BK823</f>
        <v>0</v>
      </c>
    </row>
    <row r="823" spans="2:65" s="1" customFormat="1" ht="16.5" customHeight="1">
      <c r="B823" s="42"/>
      <c r="C823" s="163" t="s">
        <v>1517</v>
      </c>
      <c r="D823" s="163" t="s">
        <v>156</v>
      </c>
      <c r="E823" s="164" t="s">
        <v>1518</v>
      </c>
      <c r="F823" s="165" t="s">
        <v>1516</v>
      </c>
      <c r="G823" s="166" t="s">
        <v>159</v>
      </c>
      <c r="H823" s="167">
        <v>1</v>
      </c>
      <c r="I823" s="168"/>
      <c r="J823" s="169">
        <f>ROUND(I823*H823,2)</f>
        <v>0</v>
      </c>
      <c r="K823" s="165" t="s">
        <v>178</v>
      </c>
      <c r="L823" s="62"/>
      <c r="M823" s="170" t="s">
        <v>32</v>
      </c>
      <c r="N823" s="171" t="s">
        <v>48</v>
      </c>
      <c r="O823" s="43"/>
      <c r="P823" s="172">
        <f>O823*H823</f>
        <v>0</v>
      </c>
      <c r="Q823" s="172">
        <v>0</v>
      </c>
      <c r="R823" s="172">
        <f>Q823*H823</f>
        <v>0</v>
      </c>
      <c r="S823" s="172">
        <v>0</v>
      </c>
      <c r="T823" s="173">
        <f>S823*H823</f>
        <v>0</v>
      </c>
      <c r="AR823" s="24" t="s">
        <v>226</v>
      </c>
      <c r="AT823" s="24" t="s">
        <v>156</v>
      </c>
      <c r="AU823" s="24" t="s">
        <v>88</v>
      </c>
      <c r="AY823" s="24" t="s">
        <v>161</v>
      </c>
      <c r="BE823" s="174">
        <f>IF(N823="základní",J823,0)</f>
        <v>0</v>
      </c>
      <c r="BF823" s="174">
        <f>IF(N823="snížená",J823,0)</f>
        <v>0</v>
      </c>
      <c r="BG823" s="174">
        <f>IF(N823="zákl. přenesená",J823,0)</f>
        <v>0</v>
      </c>
      <c r="BH823" s="174">
        <f>IF(N823="sníž. přenesená",J823,0)</f>
        <v>0</v>
      </c>
      <c r="BI823" s="174">
        <f>IF(N823="nulová",J823,0)</f>
        <v>0</v>
      </c>
      <c r="BJ823" s="24" t="s">
        <v>85</v>
      </c>
      <c r="BK823" s="174">
        <f>ROUND(I823*H823,2)</f>
        <v>0</v>
      </c>
      <c r="BL823" s="24" t="s">
        <v>226</v>
      </c>
      <c r="BM823" s="24" t="s">
        <v>1519</v>
      </c>
    </row>
    <row r="824" spans="2:65" s="10" customFormat="1" ht="29.85" customHeight="1">
      <c r="B824" s="194"/>
      <c r="C824" s="195"/>
      <c r="D824" s="196" t="s">
        <v>76</v>
      </c>
      <c r="E824" s="208" t="s">
        <v>1520</v>
      </c>
      <c r="F824" s="208" t="s">
        <v>1521</v>
      </c>
      <c r="G824" s="195"/>
      <c r="H824" s="195"/>
      <c r="I824" s="198"/>
      <c r="J824" s="209">
        <f>BK824</f>
        <v>0</v>
      </c>
      <c r="K824" s="195"/>
      <c r="L824" s="200"/>
      <c r="M824" s="201"/>
      <c r="N824" s="202"/>
      <c r="O824" s="202"/>
      <c r="P824" s="203">
        <f>P825</f>
        <v>0</v>
      </c>
      <c r="Q824" s="202"/>
      <c r="R824" s="203">
        <f>R825</f>
        <v>0</v>
      </c>
      <c r="S824" s="202"/>
      <c r="T824" s="204">
        <f>T825</f>
        <v>0</v>
      </c>
      <c r="AR824" s="205" t="s">
        <v>203</v>
      </c>
      <c r="AT824" s="206" t="s">
        <v>76</v>
      </c>
      <c r="AU824" s="206" t="s">
        <v>85</v>
      </c>
      <c r="AY824" s="205" t="s">
        <v>161</v>
      </c>
      <c r="BK824" s="207">
        <f>BK825</f>
        <v>0</v>
      </c>
    </row>
    <row r="825" spans="2:65" s="1" customFormat="1" ht="16.5" customHeight="1">
      <c r="B825" s="42"/>
      <c r="C825" s="163" t="s">
        <v>1522</v>
      </c>
      <c r="D825" s="163" t="s">
        <v>156</v>
      </c>
      <c r="E825" s="164" t="s">
        <v>1523</v>
      </c>
      <c r="F825" s="165" t="s">
        <v>1521</v>
      </c>
      <c r="G825" s="166" t="s">
        <v>159</v>
      </c>
      <c r="H825" s="167">
        <v>1</v>
      </c>
      <c r="I825" s="168"/>
      <c r="J825" s="169">
        <f>ROUND(I825*H825,2)</f>
        <v>0</v>
      </c>
      <c r="K825" s="165" t="s">
        <v>178</v>
      </c>
      <c r="L825" s="62"/>
      <c r="M825" s="170" t="s">
        <v>32</v>
      </c>
      <c r="N825" s="265" t="s">
        <v>48</v>
      </c>
      <c r="O825" s="178"/>
      <c r="P825" s="266">
        <f>O825*H825</f>
        <v>0</v>
      </c>
      <c r="Q825" s="266">
        <v>0</v>
      </c>
      <c r="R825" s="266">
        <f>Q825*H825</f>
        <v>0</v>
      </c>
      <c r="S825" s="266">
        <v>0</v>
      </c>
      <c r="T825" s="267">
        <f>S825*H825</f>
        <v>0</v>
      </c>
      <c r="AR825" s="24" t="s">
        <v>226</v>
      </c>
      <c r="AT825" s="24" t="s">
        <v>156</v>
      </c>
      <c r="AU825" s="24" t="s">
        <v>88</v>
      </c>
      <c r="AY825" s="24" t="s">
        <v>161</v>
      </c>
      <c r="BE825" s="174">
        <f>IF(N825="základní",J825,0)</f>
        <v>0</v>
      </c>
      <c r="BF825" s="174">
        <f>IF(N825="snížená",J825,0)</f>
        <v>0</v>
      </c>
      <c r="BG825" s="174">
        <f>IF(N825="zákl. přenesená",J825,0)</f>
        <v>0</v>
      </c>
      <c r="BH825" s="174">
        <f>IF(N825="sníž. přenesená",J825,0)</f>
        <v>0</v>
      </c>
      <c r="BI825" s="174">
        <f>IF(N825="nulová",J825,0)</f>
        <v>0</v>
      </c>
      <c r="BJ825" s="24" t="s">
        <v>85</v>
      </c>
      <c r="BK825" s="174">
        <f>ROUND(I825*H825,2)</f>
        <v>0</v>
      </c>
      <c r="BL825" s="24" t="s">
        <v>226</v>
      </c>
      <c r="BM825" s="24" t="s">
        <v>1524</v>
      </c>
    </row>
    <row r="826" spans="2:65" s="1" customFormat="1" ht="6.9" customHeight="1">
      <c r="B826" s="57"/>
      <c r="C826" s="58"/>
      <c r="D826" s="58"/>
      <c r="E826" s="58"/>
      <c r="F826" s="58"/>
      <c r="G826" s="58"/>
      <c r="H826" s="58"/>
      <c r="I826" s="140"/>
      <c r="J826" s="58"/>
      <c r="K826" s="58"/>
      <c r="L826" s="62"/>
    </row>
  </sheetData>
  <sheetProtection algorithmName="SHA-512" hashValue="qLpCiNr4BazWKNDATfj2qYifoKkihe1jGUtvhaoiYNAnfF796BXIDMESga74g1eDrlEuBdt7l9/w+vhLcvQcdw==" saltValue="ykb5AoQCBVzEZWesqEG98v5jkU1X9AzVsBnFzYXCpHwcOIM6DVguuvMrrd2td+Ys6au0LmdEqErfccZvst5EYw==" spinCount="100000" sheet="1" objects="1" scenarios="1" formatColumns="0" formatRows="0" autoFilter="0"/>
  <autoFilter ref="C95:K825"/>
  <mergeCells count="10">
    <mergeCell ref="J51:J52"/>
    <mergeCell ref="E86:H86"/>
    <mergeCell ref="E88:H8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9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2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3"/>
      <c r="C1" s="113"/>
      <c r="D1" s="114" t="s">
        <v>1</v>
      </c>
      <c r="E1" s="113"/>
      <c r="F1" s="115" t="s">
        <v>129</v>
      </c>
      <c r="G1" s="392" t="s">
        <v>130</v>
      </c>
      <c r="H1" s="392"/>
      <c r="I1" s="116"/>
      <c r="J1" s="115" t="s">
        <v>131</v>
      </c>
      <c r="K1" s="114" t="s">
        <v>132</v>
      </c>
      <c r="L1" s="115" t="s">
        <v>133</v>
      </c>
      <c r="M1" s="115"/>
      <c r="N1" s="115"/>
      <c r="O1" s="115"/>
      <c r="P1" s="115"/>
      <c r="Q1" s="115"/>
      <c r="R1" s="115"/>
      <c r="S1" s="115"/>
      <c r="T1" s="11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101</v>
      </c>
    </row>
    <row r="3" spans="1:70" ht="6.9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88</v>
      </c>
    </row>
    <row r="4" spans="1:70" ht="36.9" customHeight="1">
      <c r="B4" s="28"/>
      <c r="C4" s="29"/>
      <c r="D4" s="30" t="s">
        <v>134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III/33420 Molitorov, most ev. č. 33420-1</v>
      </c>
      <c r="F7" s="385"/>
      <c r="G7" s="385"/>
      <c r="H7" s="385"/>
      <c r="I7" s="118"/>
      <c r="J7" s="29"/>
      <c r="K7" s="31"/>
    </row>
    <row r="8" spans="1:70" s="1" customFormat="1" ht="13.2">
      <c r="B8" s="42"/>
      <c r="C8" s="43"/>
      <c r="D8" s="37" t="s">
        <v>135</v>
      </c>
      <c r="E8" s="43"/>
      <c r="F8" s="43"/>
      <c r="G8" s="43"/>
      <c r="H8" s="43"/>
      <c r="I8" s="119"/>
      <c r="J8" s="43"/>
      <c r="K8" s="46"/>
    </row>
    <row r="9" spans="1:70" s="1" customFormat="1" ht="36.9" customHeight="1">
      <c r="B9" s="42"/>
      <c r="C9" s="43"/>
      <c r="D9" s="43"/>
      <c r="E9" s="386" t="s">
        <v>1525</v>
      </c>
      <c r="F9" s="387"/>
      <c r="G9" s="387"/>
      <c r="H9" s="387"/>
      <c r="I9" s="119"/>
      <c r="J9" s="43"/>
      <c r="K9" s="46"/>
    </row>
    <row r="10" spans="1:70" s="1" customFormat="1" ht="12">
      <c r="B10" s="42"/>
      <c r="C10" s="43"/>
      <c r="D10" s="43"/>
      <c r="E10" s="43"/>
      <c r="F10" s="43"/>
      <c r="G10" s="43"/>
      <c r="H10" s="43"/>
      <c r="I10" s="119"/>
      <c r="J10" s="43"/>
      <c r="K10" s="46"/>
    </row>
    <row r="11" spans="1:70" s="1" customFormat="1" ht="14.4" customHeight="1">
      <c r="B11" s="42"/>
      <c r="C11" s="43"/>
      <c r="D11" s="37" t="s">
        <v>20</v>
      </c>
      <c r="E11" s="43"/>
      <c r="F11" s="35" t="s">
        <v>102</v>
      </c>
      <c r="G11" s="43"/>
      <c r="H11" s="43"/>
      <c r="I11" s="120" t="s">
        <v>22</v>
      </c>
      <c r="J11" s="35" t="s">
        <v>32</v>
      </c>
      <c r="K11" s="46"/>
    </row>
    <row r="12" spans="1:70" s="1" customFormat="1" ht="14.4" customHeight="1">
      <c r="B12" s="42"/>
      <c r="C12" s="43"/>
      <c r="D12" s="37" t="s">
        <v>24</v>
      </c>
      <c r="E12" s="43"/>
      <c r="F12" s="35" t="s">
        <v>25</v>
      </c>
      <c r="G12" s="43"/>
      <c r="H12" s="43"/>
      <c r="I12" s="120" t="s">
        <v>26</v>
      </c>
      <c r="J12" s="121" t="str">
        <f>'Rekapitulace stavby'!AN8</f>
        <v>20. 12. 2017</v>
      </c>
      <c r="K12" s="46"/>
    </row>
    <row r="13" spans="1:70" s="1" customFormat="1" ht="10.8" customHeight="1">
      <c r="B13" s="42"/>
      <c r="C13" s="43"/>
      <c r="D13" s="43"/>
      <c r="E13" s="43"/>
      <c r="F13" s="43"/>
      <c r="G13" s="43"/>
      <c r="H13" s="43"/>
      <c r="I13" s="119"/>
      <c r="J13" s="43"/>
      <c r="K13" s="46"/>
    </row>
    <row r="14" spans="1:70" s="1" customFormat="1" ht="14.4" customHeight="1">
      <c r="B14" s="42"/>
      <c r="C14" s="43"/>
      <c r="D14" s="37" t="s">
        <v>30</v>
      </c>
      <c r="E14" s="43"/>
      <c r="F14" s="43"/>
      <c r="G14" s="43"/>
      <c r="H14" s="43"/>
      <c r="I14" s="120" t="s">
        <v>31</v>
      </c>
      <c r="J14" s="35" t="s">
        <v>32</v>
      </c>
      <c r="K14" s="46"/>
    </row>
    <row r="15" spans="1:70" s="1" customFormat="1" ht="18" customHeight="1">
      <c r="B15" s="42"/>
      <c r="C15" s="43"/>
      <c r="D15" s="43"/>
      <c r="E15" s="35" t="s">
        <v>33</v>
      </c>
      <c r="F15" s="43"/>
      <c r="G15" s="43"/>
      <c r="H15" s="43"/>
      <c r="I15" s="120" t="s">
        <v>34</v>
      </c>
      <c r="J15" s="35" t="s">
        <v>32</v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9"/>
      <c r="J16" s="43"/>
      <c r="K16" s="46"/>
    </row>
    <row r="17" spans="2:11" s="1" customFormat="1" ht="14.4" customHeight="1">
      <c r="B17" s="42"/>
      <c r="C17" s="43"/>
      <c r="D17" s="37" t="s">
        <v>35</v>
      </c>
      <c r="E17" s="43"/>
      <c r="F17" s="43"/>
      <c r="G17" s="43"/>
      <c r="H17" s="43"/>
      <c r="I17" s="120" t="s">
        <v>31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20" t="s">
        <v>34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9"/>
      <c r="J19" s="43"/>
      <c r="K19" s="46"/>
    </row>
    <row r="20" spans="2:11" s="1" customFormat="1" ht="14.4" customHeight="1">
      <c r="B20" s="42"/>
      <c r="C20" s="43"/>
      <c r="D20" s="37" t="s">
        <v>37</v>
      </c>
      <c r="E20" s="43"/>
      <c r="F20" s="43"/>
      <c r="G20" s="43"/>
      <c r="H20" s="43"/>
      <c r="I20" s="120" t="s">
        <v>31</v>
      </c>
      <c r="J20" s="35" t="s">
        <v>38</v>
      </c>
      <c r="K20" s="46"/>
    </row>
    <row r="21" spans="2:11" s="1" customFormat="1" ht="18" customHeight="1">
      <c r="B21" s="42"/>
      <c r="C21" s="43"/>
      <c r="D21" s="43"/>
      <c r="E21" s="35" t="s">
        <v>39</v>
      </c>
      <c r="F21" s="43"/>
      <c r="G21" s="43"/>
      <c r="H21" s="43"/>
      <c r="I21" s="120" t="s">
        <v>34</v>
      </c>
      <c r="J21" s="35" t="s">
        <v>40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9"/>
      <c r="J22" s="43"/>
      <c r="K22" s="46"/>
    </row>
    <row r="23" spans="2:11" s="1" customFormat="1" ht="14.4" customHeight="1">
      <c r="B23" s="42"/>
      <c r="C23" s="43"/>
      <c r="D23" s="37" t="s">
        <v>42</v>
      </c>
      <c r="E23" s="43"/>
      <c r="F23" s="43"/>
      <c r="G23" s="43"/>
      <c r="H23" s="43"/>
      <c r="I23" s="119"/>
      <c r="J23" s="43"/>
      <c r="K23" s="46"/>
    </row>
    <row r="24" spans="2:11" s="6" customFormat="1" ht="16.5" customHeight="1">
      <c r="B24" s="122"/>
      <c r="C24" s="123"/>
      <c r="D24" s="123"/>
      <c r="E24" s="353" t="s">
        <v>32</v>
      </c>
      <c r="F24" s="353"/>
      <c r="G24" s="353"/>
      <c r="H24" s="353"/>
      <c r="I24" s="124"/>
      <c r="J24" s="123"/>
      <c r="K24" s="125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9"/>
      <c r="J25" s="43"/>
      <c r="K25" s="46"/>
    </row>
    <row r="26" spans="2:11" s="1" customFormat="1" ht="6.9" customHeight="1">
      <c r="B26" s="42"/>
      <c r="C26" s="43"/>
      <c r="D26" s="86"/>
      <c r="E26" s="86"/>
      <c r="F26" s="86"/>
      <c r="G26" s="86"/>
      <c r="H26" s="86"/>
      <c r="I26" s="126"/>
      <c r="J26" s="86"/>
      <c r="K26" s="127"/>
    </row>
    <row r="27" spans="2:11" s="1" customFormat="1" ht="25.35" customHeight="1">
      <c r="B27" s="42"/>
      <c r="C27" s="43"/>
      <c r="D27" s="128" t="s">
        <v>43</v>
      </c>
      <c r="E27" s="43"/>
      <c r="F27" s="43"/>
      <c r="G27" s="43"/>
      <c r="H27" s="43"/>
      <c r="I27" s="119"/>
      <c r="J27" s="129">
        <f>ROUND(J76,2)</f>
        <v>0</v>
      </c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26"/>
      <c r="J28" s="86"/>
      <c r="K28" s="127"/>
    </row>
    <row r="29" spans="2:11" s="1" customFormat="1" ht="14.4" customHeight="1">
      <c r="B29" s="42"/>
      <c r="C29" s="43"/>
      <c r="D29" s="43"/>
      <c r="E29" s="43"/>
      <c r="F29" s="47" t="s">
        <v>45</v>
      </c>
      <c r="G29" s="43"/>
      <c r="H29" s="43"/>
      <c r="I29" s="130" t="s">
        <v>44</v>
      </c>
      <c r="J29" s="47" t="s">
        <v>46</v>
      </c>
      <c r="K29" s="46"/>
    </row>
    <row r="30" spans="2:11" s="1" customFormat="1" ht="14.4" customHeight="1">
      <c r="B30" s="42"/>
      <c r="C30" s="43"/>
      <c r="D30" s="50" t="s">
        <v>47</v>
      </c>
      <c r="E30" s="50" t="s">
        <v>48</v>
      </c>
      <c r="F30" s="131">
        <f>ROUND(SUM(BE76:BE78), 2)</f>
        <v>0</v>
      </c>
      <c r="G30" s="43"/>
      <c r="H30" s="43"/>
      <c r="I30" s="132">
        <v>0.21</v>
      </c>
      <c r="J30" s="131">
        <f>ROUND(ROUND((SUM(BE76:BE78)),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49</v>
      </c>
      <c r="F31" s="131">
        <f>ROUND(SUM(BF76:BF78), 2)</f>
        <v>0</v>
      </c>
      <c r="G31" s="43"/>
      <c r="H31" s="43"/>
      <c r="I31" s="132">
        <v>0.15</v>
      </c>
      <c r="J31" s="131">
        <f>ROUND(ROUND((SUM(BF76:BF78)),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50</v>
      </c>
      <c r="F32" s="131">
        <f>ROUND(SUM(BG76:BG78), 2)</f>
        <v>0</v>
      </c>
      <c r="G32" s="43"/>
      <c r="H32" s="43"/>
      <c r="I32" s="132">
        <v>0.21</v>
      </c>
      <c r="J32" s="131">
        <v>0</v>
      </c>
      <c r="K32" s="46"/>
    </row>
    <row r="33" spans="2:11" s="1" customFormat="1" ht="14.4" hidden="1" customHeight="1">
      <c r="B33" s="42"/>
      <c r="C33" s="43"/>
      <c r="D33" s="43"/>
      <c r="E33" s="50" t="s">
        <v>51</v>
      </c>
      <c r="F33" s="131">
        <f>ROUND(SUM(BH76:BH78), 2)</f>
        <v>0</v>
      </c>
      <c r="G33" s="43"/>
      <c r="H33" s="43"/>
      <c r="I33" s="132">
        <v>0.15</v>
      </c>
      <c r="J33" s="131">
        <v>0</v>
      </c>
      <c r="K33" s="46"/>
    </row>
    <row r="34" spans="2:11" s="1" customFormat="1" ht="14.4" hidden="1" customHeight="1">
      <c r="B34" s="42"/>
      <c r="C34" s="43"/>
      <c r="D34" s="43"/>
      <c r="E34" s="50" t="s">
        <v>52</v>
      </c>
      <c r="F34" s="131">
        <f>ROUND(SUM(BI76:BI78), 2)</f>
        <v>0</v>
      </c>
      <c r="G34" s="43"/>
      <c r="H34" s="43"/>
      <c r="I34" s="132">
        <v>0</v>
      </c>
      <c r="J34" s="131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9"/>
      <c r="J35" s="43"/>
      <c r="K35" s="46"/>
    </row>
    <row r="36" spans="2:11" s="1" customFormat="1" ht="25.35" customHeight="1">
      <c r="B36" s="42"/>
      <c r="C36" s="133"/>
      <c r="D36" s="134" t="s">
        <v>53</v>
      </c>
      <c r="E36" s="80"/>
      <c r="F36" s="80"/>
      <c r="G36" s="135" t="s">
        <v>54</v>
      </c>
      <c r="H36" s="136" t="s">
        <v>55</v>
      </c>
      <c r="I36" s="137"/>
      <c r="J36" s="138">
        <f>SUM(J27:J34)</f>
        <v>0</v>
      </c>
      <c r="K36" s="139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40"/>
      <c r="J37" s="58"/>
      <c r="K37" s="59"/>
    </row>
    <row r="41" spans="2:11" s="1" customFormat="1" ht="6.9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" customHeight="1">
      <c r="B42" s="42"/>
      <c r="C42" s="30" t="s">
        <v>137</v>
      </c>
      <c r="D42" s="43"/>
      <c r="E42" s="43"/>
      <c r="F42" s="43"/>
      <c r="G42" s="43"/>
      <c r="H42" s="43"/>
      <c r="I42" s="119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9"/>
      <c r="J43" s="43"/>
      <c r="K43" s="46"/>
    </row>
    <row r="44" spans="2:11" s="1" customFormat="1" ht="14.4" customHeight="1">
      <c r="B44" s="42"/>
      <c r="C44" s="37" t="s">
        <v>18</v>
      </c>
      <c r="D44" s="43"/>
      <c r="E44" s="43"/>
      <c r="F44" s="43"/>
      <c r="G44" s="43"/>
      <c r="H44" s="43"/>
      <c r="I44" s="119"/>
      <c r="J44" s="43"/>
      <c r="K44" s="46"/>
    </row>
    <row r="45" spans="2:11" s="1" customFormat="1" ht="16.5" customHeight="1">
      <c r="B45" s="42"/>
      <c r="C45" s="43"/>
      <c r="D45" s="43"/>
      <c r="E45" s="384" t="str">
        <f>E7</f>
        <v>III/33420 Molitorov, most ev. č. 33420-1</v>
      </c>
      <c r="F45" s="385"/>
      <c r="G45" s="385"/>
      <c r="H45" s="385"/>
      <c r="I45" s="119"/>
      <c r="J45" s="43"/>
      <c r="K45" s="46"/>
    </row>
    <row r="46" spans="2:11" s="1" customFormat="1" ht="14.4" customHeight="1">
      <c r="B46" s="42"/>
      <c r="C46" s="37" t="s">
        <v>135</v>
      </c>
      <c r="D46" s="43"/>
      <c r="E46" s="43"/>
      <c r="F46" s="43"/>
      <c r="G46" s="43"/>
      <c r="H46" s="43"/>
      <c r="I46" s="119"/>
      <c r="J46" s="43"/>
      <c r="K46" s="46"/>
    </row>
    <row r="47" spans="2:11" s="1" customFormat="1" ht="17.25" customHeight="1">
      <c r="B47" s="42"/>
      <c r="C47" s="43"/>
      <c r="D47" s="43"/>
      <c r="E47" s="386" t="str">
        <f>E9</f>
        <v>SO 320 - Úprava vodoteče</v>
      </c>
      <c r="F47" s="387"/>
      <c r="G47" s="387"/>
      <c r="H47" s="387"/>
      <c r="I47" s="119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9"/>
      <c r="J48" s="43"/>
      <c r="K48" s="46"/>
    </row>
    <row r="49" spans="2:47" s="1" customFormat="1" ht="18" customHeight="1">
      <c r="B49" s="42"/>
      <c r="C49" s="37" t="s">
        <v>24</v>
      </c>
      <c r="D49" s="43"/>
      <c r="E49" s="43"/>
      <c r="F49" s="35" t="str">
        <f>F12</f>
        <v>Kouřim</v>
      </c>
      <c r="G49" s="43"/>
      <c r="H49" s="43"/>
      <c r="I49" s="120" t="s">
        <v>26</v>
      </c>
      <c r="J49" s="121" t="str">
        <f>IF(J12="","",J12)</f>
        <v>20. 12. 2017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9"/>
      <c r="J50" s="43"/>
      <c r="K50" s="46"/>
    </row>
    <row r="51" spans="2:47" s="1" customFormat="1" ht="13.2">
      <c r="B51" s="42"/>
      <c r="C51" s="37" t="s">
        <v>30</v>
      </c>
      <c r="D51" s="43"/>
      <c r="E51" s="43"/>
      <c r="F51" s="35" t="str">
        <f>E15</f>
        <v>Středočeský kraj</v>
      </c>
      <c r="G51" s="43"/>
      <c r="H51" s="43"/>
      <c r="I51" s="120" t="s">
        <v>37</v>
      </c>
      <c r="J51" s="353" t="str">
        <f>E21</f>
        <v>VPÚ DECO PRAHA  a.s.</v>
      </c>
      <c r="K51" s="46"/>
    </row>
    <row r="52" spans="2:47" s="1" customFormat="1" ht="14.4" customHeight="1">
      <c r="B52" s="42"/>
      <c r="C52" s="37" t="s">
        <v>35</v>
      </c>
      <c r="D52" s="43"/>
      <c r="E52" s="43"/>
      <c r="F52" s="35" t="str">
        <f>IF(E18="","",E18)</f>
        <v/>
      </c>
      <c r="G52" s="43"/>
      <c r="H52" s="43"/>
      <c r="I52" s="119"/>
      <c r="J52" s="388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9"/>
      <c r="J53" s="43"/>
      <c r="K53" s="46"/>
    </row>
    <row r="54" spans="2:47" s="1" customFormat="1" ht="29.25" customHeight="1">
      <c r="B54" s="42"/>
      <c r="C54" s="145" t="s">
        <v>138</v>
      </c>
      <c r="D54" s="133"/>
      <c r="E54" s="133"/>
      <c r="F54" s="133"/>
      <c r="G54" s="133"/>
      <c r="H54" s="133"/>
      <c r="I54" s="146"/>
      <c r="J54" s="147" t="s">
        <v>139</v>
      </c>
      <c r="K54" s="148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9"/>
      <c r="J55" s="43"/>
      <c r="K55" s="46"/>
    </row>
    <row r="56" spans="2:47" s="1" customFormat="1" ht="29.25" customHeight="1">
      <c r="B56" s="42"/>
      <c r="C56" s="149" t="s">
        <v>140</v>
      </c>
      <c r="D56" s="43"/>
      <c r="E56" s="43"/>
      <c r="F56" s="43"/>
      <c r="G56" s="43"/>
      <c r="H56" s="43"/>
      <c r="I56" s="119"/>
      <c r="J56" s="129">
        <f>J76</f>
        <v>0</v>
      </c>
      <c r="K56" s="46"/>
      <c r="AU56" s="24" t="s">
        <v>141</v>
      </c>
    </row>
    <row r="57" spans="2:47" s="1" customFormat="1" ht="21.75" customHeight="1">
      <c r="B57" s="42"/>
      <c r="C57" s="43"/>
      <c r="D57" s="43"/>
      <c r="E57" s="43"/>
      <c r="F57" s="43"/>
      <c r="G57" s="43"/>
      <c r="H57" s="43"/>
      <c r="I57" s="119"/>
      <c r="J57" s="43"/>
      <c r="K57" s="46"/>
    </row>
    <row r="58" spans="2:47" s="1" customFormat="1" ht="6.9" customHeight="1">
      <c r="B58" s="57"/>
      <c r="C58" s="58"/>
      <c r="D58" s="58"/>
      <c r="E58" s="58"/>
      <c r="F58" s="58"/>
      <c r="G58" s="58"/>
      <c r="H58" s="58"/>
      <c r="I58" s="140"/>
      <c r="J58" s="58"/>
      <c r="K58" s="59"/>
    </row>
    <row r="62" spans="2:47" s="1" customFormat="1" ht="6.9" customHeight="1">
      <c r="B62" s="60"/>
      <c r="C62" s="61"/>
      <c r="D62" s="61"/>
      <c r="E62" s="61"/>
      <c r="F62" s="61"/>
      <c r="G62" s="61"/>
      <c r="H62" s="61"/>
      <c r="I62" s="143"/>
      <c r="J62" s="61"/>
      <c r="K62" s="61"/>
      <c r="L62" s="62"/>
    </row>
    <row r="63" spans="2:47" s="1" customFormat="1" ht="36.9" customHeight="1">
      <c r="B63" s="42"/>
      <c r="C63" s="63" t="s">
        <v>142</v>
      </c>
      <c r="D63" s="64"/>
      <c r="E63" s="64"/>
      <c r="F63" s="64"/>
      <c r="G63" s="64"/>
      <c r="H63" s="64"/>
      <c r="I63" s="150"/>
      <c r="J63" s="64"/>
      <c r="K63" s="64"/>
      <c r="L63" s="62"/>
    </row>
    <row r="64" spans="2:47" s="1" customFormat="1" ht="6.9" customHeight="1">
      <c r="B64" s="42"/>
      <c r="C64" s="64"/>
      <c r="D64" s="64"/>
      <c r="E64" s="64"/>
      <c r="F64" s="64"/>
      <c r="G64" s="64"/>
      <c r="H64" s="64"/>
      <c r="I64" s="150"/>
      <c r="J64" s="64"/>
      <c r="K64" s="64"/>
      <c r="L64" s="62"/>
    </row>
    <row r="65" spans="2:65" s="1" customFormat="1" ht="14.4" customHeight="1">
      <c r="B65" s="42"/>
      <c r="C65" s="66" t="s">
        <v>18</v>
      </c>
      <c r="D65" s="64"/>
      <c r="E65" s="64"/>
      <c r="F65" s="64"/>
      <c r="G65" s="64"/>
      <c r="H65" s="64"/>
      <c r="I65" s="150"/>
      <c r="J65" s="64"/>
      <c r="K65" s="64"/>
      <c r="L65" s="62"/>
    </row>
    <row r="66" spans="2:65" s="1" customFormat="1" ht="16.5" customHeight="1">
      <c r="B66" s="42"/>
      <c r="C66" s="64"/>
      <c r="D66" s="64"/>
      <c r="E66" s="389" t="str">
        <f>E7</f>
        <v>III/33420 Molitorov, most ev. č. 33420-1</v>
      </c>
      <c r="F66" s="390"/>
      <c r="G66" s="390"/>
      <c r="H66" s="390"/>
      <c r="I66" s="150"/>
      <c r="J66" s="64"/>
      <c r="K66" s="64"/>
      <c r="L66" s="62"/>
    </row>
    <row r="67" spans="2:65" s="1" customFormat="1" ht="14.4" customHeight="1">
      <c r="B67" s="42"/>
      <c r="C67" s="66" t="s">
        <v>135</v>
      </c>
      <c r="D67" s="64"/>
      <c r="E67" s="64"/>
      <c r="F67" s="64"/>
      <c r="G67" s="64"/>
      <c r="H67" s="64"/>
      <c r="I67" s="150"/>
      <c r="J67" s="64"/>
      <c r="K67" s="64"/>
      <c r="L67" s="62"/>
    </row>
    <row r="68" spans="2:65" s="1" customFormat="1" ht="17.25" customHeight="1">
      <c r="B68" s="42"/>
      <c r="C68" s="64"/>
      <c r="D68" s="64"/>
      <c r="E68" s="364" t="str">
        <f>E9</f>
        <v>SO 320 - Úprava vodoteče</v>
      </c>
      <c r="F68" s="391"/>
      <c r="G68" s="391"/>
      <c r="H68" s="391"/>
      <c r="I68" s="150"/>
      <c r="J68" s="64"/>
      <c r="K68" s="64"/>
      <c r="L68" s="62"/>
    </row>
    <row r="69" spans="2:65" s="1" customFormat="1" ht="6.9" customHeight="1">
      <c r="B69" s="42"/>
      <c r="C69" s="64"/>
      <c r="D69" s="64"/>
      <c r="E69" s="64"/>
      <c r="F69" s="64"/>
      <c r="G69" s="64"/>
      <c r="H69" s="64"/>
      <c r="I69" s="150"/>
      <c r="J69" s="64"/>
      <c r="K69" s="64"/>
      <c r="L69" s="62"/>
    </row>
    <row r="70" spans="2:65" s="1" customFormat="1" ht="18" customHeight="1">
      <c r="B70" s="42"/>
      <c r="C70" s="66" t="s">
        <v>24</v>
      </c>
      <c r="D70" s="64"/>
      <c r="E70" s="64"/>
      <c r="F70" s="151" t="str">
        <f>F12</f>
        <v>Kouřim</v>
      </c>
      <c r="G70" s="64"/>
      <c r="H70" s="64"/>
      <c r="I70" s="152" t="s">
        <v>26</v>
      </c>
      <c r="J70" s="74" t="str">
        <f>IF(J12="","",J12)</f>
        <v>20. 12. 2017</v>
      </c>
      <c r="K70" s="64"/>
      <c r="L70" s="62"/>
    </row>
    <row r="71" spans="2:65" s="1" customFormat="1" ht="6.9" customHeight="1">
      <c r="B71" s="42"/>
      <c r="C71" s="64"/>
      <c r="D71" s="64"/>
      <c r="E71" s="64"/>
      <c r="F71" s="64"/>
      <c r="G71" s="64"/>
      <c r="H71" s="64"/>
      <c r="I71" s="150"/>
      <c r="J71" s="64"/>
      <c r="K71" s="64"/>
      <c r="L71" s="62"/>
    </row>
    <row r="72" spans="2:65" s="1" customFormat="1" ht="13.2">
      <c r="B72" s="42"/>
      <c r="C72" s="66" t="s">
        <v>30</v>
      </c>
      <c r="D72" s="64"/>
      <c r="E72" s="64"/>
      <c r="F72" s="151" t="str">
        <f>E15</f>
        <v>Středočeský kraj</v>
      </c>
      <c r="G72" s="64"/>
      <c r="H72" s="64"/>
      <c r="I72" s="152" t="s">
        <v>37</v>
      </c>
      <c r="J72" s="151" t="str">
        <f>E21</f>
        <v>VPÚ DECO PRAHA  a.s.</v>
      </c>
      <c r="K72" s="64"/>
      <c r="L72" s="62"/>
    </row>
    <row r="73" spans="2:65" s="1" customFormat="1" ht="14.4" customHeight="1">
      <c r="B73" s="42"/>
      <c r="C73" s="66" t="s">
        <v>35</v>
      </c>
      <c r="D73" s="64"/>
      <c r="E73" s="64"/>
      <c r="F73" s="151" t="str">
        <f>IF(E18="","",E18)</f>
        <v/>
      </c>
      <c r="G73" s="64"/>
      <c r="H73" s="64"/>
      <c r="I73" s="150"/>
      <c r="J73" s="64"/>
      <c r="K73" s="64"/>
      <c r="L73" s="62"/>
    </row>
    <row r="74" spans="2:65" s="1" customFormat="1" ht="10.35" customHeight="1">
      <c r="B74" s="42"/>
      <c r="C74" s="64"/>
      <c r="D74" s="64"/>
      <c r="E74" s="64"/>
      <c r="F74" s="64"/>
      <c r="G74" s="64"/>
      <c r="H74" s="64"/>
      <c r="I74" s="150"/>
      <c r="J74" s="64"/>
      <c r="K74" s="64"/>
      <c r="L74" s="62"/>
    </row>
    <row r="75" spans="2:65" s="7" customFormat="1" ht="29.25" customHeight="1">
      <c r="B75" s="153"/>
      <c r="C75" s="154" t="s">
        <v>143</v>
      </c>
      <c r="D75" s="155" t="s">
        <v>62</v>
      </c>
      <c r="E75" s="155" t="s">
        <v>58</v>
      </c>
      <c r="F75" s="155" t="s">
        <v>144</v>
      </c>
      <c r="G75" s="155" t="s">
        <v>145</v>
      </c>
      <c r="H75" s="155" t="s">
        <v>146</v>
      </c>
      <c r="I75" s="156" t="s">
        <v>147</v>
      </c>
      <c r="J75" s="155" t="s">
        <v>139</v>
      </c>
      <c r="K75" s="157" t="s">
        <v>148</v>
      </c>
      <c r="L75" s="158"/>
      <c r="M75" s="82" t="s">
        <v>149</v>
      </c>
      <c r="N75" s="83" t="s">
        <v>47</v>
      </c>
      <c r="O75" s="83" t="s">
        <v>150</v>
      </c>
      <c r="P75" s="83" t="s">
        <v>151</v>
      </c>
      <c r="Q75" s="83" t="s">
        <v>152</v>
      </c>
      <c r="R75" s="83" t="s">
        <v>153</v>
      </c>
      <c r="S75" s="83" t="s">
        <v>154</v>
      </c>
      <c r="T75" s="84" t="s">
        <v>155</v>
      </c>
    </row>
    <row r="76" spans="2:65" s="1" customFormat="1" ht="29.25" customHeight="1">
      <c r="B76" s="42"/>
      <c r="C76" s="88" t="s">
        <v>140</v>
      </c>
      <c r="D76" s="64"/>
      <c r="E76" s="64"/>
      <c r="F76" s="64"/>
      <c r="G76" s="64"/>
      <c r="H76" s="64"/>
      <c r="I76" s="150"/>
      <c r="J76" s="159">
        <f>BK76</f>
        <v>0</v>
      </c>
      <c r="K76" s="64"/>
      <c r="L76" s="62"/>
      <c r="M76" s="85"/>
      <c r="N76" s="86"/>
      <c r="O76" s="86"/>
      <c r="P76" s="160">
        <f>SUM(P77:P78)</f>
        <v>0</v>
      </c>
      <c r="Q76" s="86"/>
      <c r="R76" s="160">
        <f>SUM(R77:R78)</f>
        <v>0</v>
      </c>
      <c r="S76" s="86"/>
      <c r="T76" s="161">
        <f>SUM(T77:T78)</f>
        <v>0</v>
      </c>
      <c r="AT76" s="24" t="s">
        <v>76</v>
      </c>
      <c r="AU76" s="24" t="s">
        <v>141</v>
      </c>
      <c r="BK76" s="162">
        <f>SUM(BK77:BK78)</f>
        <v>0</v>
      </c>
    </row>
    <row r="77" spans="2:65" s="1" customFormat="1" ht="16.5" customHeight="1">
      <c r="B77" s="42"/>
      <c r="C77" s="163" t="s">
        <v>85</v>
      </c>
      <c r="D77" s="163" t="s">
        <v>156</v>
      </c>
      <c r="E77" s="164" t="s">
        <v>1526</v>
      </c>
      <c r="F77" s="165" t="s">
        <v>1527</v>
      </c>
      <c r="G77" s="166" t="s">
        <v>159</v>
      </c>
      <c r="H77" s="167">
        <v>1</v>
      </c>
      <c r="I77" s="168"/>
      <c r="J77" s="169">
        <f>ROUND(I77*H77,2)</f>
        <v>0</v>
      </c>
      <c r="K77" s="165" t="s">
        <v>32</v>
      </c>
      <c r="L77" s="62"/>
      <c r="M77" s="170" t="s">
        <v>32</v>
      </c>
      <c r="N77" s="171" t="s">
        <v>48</v>
      </c>
      <c r="O77" s="43"/>
      <c r="P77" s="172">
        <f>O77*H77</f>
        <v>0</v>
      </c>
      <c r="Q77" s="172">
        <v>0</v>
      </c>
      <c r="R77" s="172">
        <f>Q77*H77</f>
        <v>0</v>
      </c>
      <c r="S77" s="172">
        <v>0</v>
      </c>
      <c r="T77" s="173">
        <f>S77*H77</f>
        <v>0</v>
      </c>
      <c r="AR77" s="24" t="s">
        <v>160</v>
      </c>
      <c r="AT77" s="24" t="s">
        <v>156</v>
      </c>
      <c r="AU77" s="24" t="s">
        <v>77</v>
      </c>
      <c r="AY77" s="24" t="s">
        <v>161</v>
      </c>
      <c r="BE77" s="174">
        <f>IF(N77="základní",J77,0)</f>
        <v>0</v>
      </c>
      <c r="BF77" s="174">
        <f>IF(N77="snížená",J77,0)</f>
        <v>0</v>
      </c>
      <c r="BG77" s="174">
        <f>IF(N77="zákl. přenesená",J77,0)</f>
        <v>0</v>
      </c>
      <c r="BH77" s="174">
        <f>IF(N77="sníž. přenesená",J77,0)</f>
        <v>0</v>
      </c>
      <c r="BI77" s="174">
        <f>IF(N77="nulová",J77,0)</f>
        <v>0</v>
      </c>
      <c r="BJ77" s="24" t="s">
        <v>85</v>
      </c>
      <c r="BK77" s="174">
        <f>ROUND(I77*H77,2)</f>
        <v>0</v>
      </c>
      <c r="BL77" s="24" t="s">
        <v>160</v>
      </c>
      <c r="BM77" s="24" t="s">
        <v>1528</v>
      </c>
    </row>
    <row r="78" spans="2:65" s="1" customFormat="1" ht="72">
      <c r="B78" s="42"/>
      <c r="C78" s="64"/>
      <c r="D78" s="175" t="s">
        <v>163</v>
      </c>
      <c r="E78" s="64"/>
      <c r="F78" s="176" t="s">
        <v>1529</v>
      </c>
      <c r="G78" s="64"/>
      <c r="H78" s="64"/>
      <c r="I78" s="150"/>
      <c r="J78" s="64"/>
      <c r="K78" s="64"/>
      <c r="L78" s="62"/>
      <c r="M78" s="177"/>
      <c r="N78" s="178"/>
      <c r="O78" s="178"/>
      <c r="P78" s="178"/>
      <c r="Q78" s="178"/>
      <c r="R78" s="178"/>
      <c r="S78" s="178"/>
      <c r="T78" s="179"/>
      <c r="AT78" s="24" t="s">
        <v>163</v>
      </c>
      <c r="AU78" s="24" t="s">
        <v>77</v>
      </c>
    </row>
    <row r="79" spans="2:65" s="1" customFormat="1" ht="6.9" customHeight="1">
      <c r="B79" s="57"/>
      <c r="C79" s="58"/>
      <c r="D79" s="58"/>
      <c r="E79" s="58"/>
      <c r="F79" s="58"/>
      <c r="G79" s="58"/>
      <c r="H79" s="58"/>
      <c r="I79" s="140"/>
      <c r="J79" s="58"/>
      <c r="K79" s="58"/>
      <c r="L79" s="62"/>
    </row>
  </sheetData>
  <sheetProtection algorithmName="SHA-512" hashValue="C4AJJRiB5KkLDJV7bUlZQyJeouRuZWN44h7hi+hq8vL1gpzQkWFbjx80yJI0qr0Wrl3J7B9L6zgchKuMbQPB6A==" saltValue="1JvUZ/lpiDiL3BFG3JPvhiR/sBlkInI42p2L1cIoR375g9p1qehV9iWDlzV/xn2OLheJ2sf+En780BmJP7dviw==" spinCount="100000" sheet="1" objects="1" scenarios="1" formatColumns="0" formatRows="0" autoFilter="0"/>
  <autoFilter ref="C75:K78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9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2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3"/>
      <c r="C1" s="113"/>
      <c r="D1" s="114" t="s">
        <v>1</v>
      </c>
      <c r="E1" s="113"/>
      <c r="F1" s="115" t="s">
        <v>129</v>
      </c>
      <c r="G1" s="392" t="s">
        <v>130</v>
      </c>
      <c r="H1" s="392"/>
      <c r="I1" s="116"/>
      <c r="J1" s="115" t="s">
        <v>131</v>
      </c>
      <c r="K1" s="114" t="s">
        <v>132</v>
      </c>
      <c r="L1" s="115" t="s">
        <v>133</v>
      </c>
      <c r="M1" s="115"/>
      <c r="N1" s="115"/>
      <c r="O1" s="115"/>
      <c r="P1" s="115"/>
      <c r="Q1" s="115"/>
      <c r="R1" s="115"/>
      <c r="S1" s="115"/>
      <c r="T1" s="11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105</v>
      </c>
    </row>
    <row r="3" spans="1:70" ht="6.9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88</v>
      </c>
    </row>
    <row r="4" spans="1:70" ht="36.9" customHeight="1">
      <c r="B4" s="28"/>
      <c r="C4" s="29"/>
      <c r="D4" s="30" t="s">
        <v>134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III/33420 Molitorov, most ev. č. 33420-1</v>
      </c>
      <c r="F7" s="385"/>
      <c r="G7" s="385"/>
      <c r="H7" s="385"/>
      <c r="I7" s="118"/>
      <c r="J7" s="29"/>
      <c r="K7" s="31"/>
    </row>
    <row r="8" spans="1:70" s="1" customFormat="1" ht="13.2">
      <c r="B8" s="42"/>
      <c r="C8" s="43"/>
      <c r="D8" s="37" t="s">
        <v>135</v>
      </c>
      <c r="E8" s="43"/>
      <c r="F8" s="43"/>
      <c r="G8" s="43"/>
      <c r="H8" s="43"/>
      <c r="I8" s="119"/>
      <c r="J8" s="43"/>
      <c r="K8" s="46"/>
    </row>
    <row r="9" spans="1:70" s="1" customFormat="1" ht="36.9" customHeight="1">
      <c r="B9" s="42"/>
      <c r="C9" s="43"/>
      <c r="D9" s="43"/>
      <c r="E9" s="386" t="s">
        <v>1530</v>
      </c>
      <c r="F9" s="387"/>
      <c r="G9" s="387"/>
      <c r="H9" s="387"/>
      <c r="I9" s="119"/>
      <c r="J9" s="43"/>
      <c r="K9" s="46"/>
    </row>
    <row r="10" spans="1:70" s="1" customFormat="1" ht="12">
      <c r="B10" s="42"/>
      <c r="C10" s="43"/>
      <c r="D10" s="43"/>
      <c r="E10" s="43"/>
      <c r="F10" s="43"/>
      <c r="G10" s="43"/>
      <c r="H10" s="43"/>
      <c r="I10" s="119"/>
      <c r="J10" s="43"/>
      <c r="K10" s="46"/>
    </row>
    <row r="11" spans="1:70" s="1" customFormat="1" ht="14.4" customHeight="1">
      <c r="B11" s="42"/>
      <c r="C11" s="43"/>
      <c r="D11" s="37" t="s">
        <v>20</v>
      </c>
      <c r="E11" s="43"/>
      <c r="F11" s="35" t="s">
        <v>106</v>
      </c>
      <c r="G11" s="43"/>
      <c r="H11" s="43"/>
      <c r="I11" s="120" t="s">
        <v>22</v>
      </c>
      <c r="J11" s="35" t="s">
        <v>32</v>
      </c>
      <c r="K11" s="46"/>
    </row>
    <row r="12" spans="1:70" s="1" customFormat="1" ht="14.4" customHeight="1">
      <c r="B12" s="42"/>
      <c r="C12" s="43"/>
      <c r="D12" s="37" t="s">
        <v>24</v>
      </c>
      <c r="E12" s="43"/>
      <c r="F12" s="35" t="s">
        <v>25</v>
      </c>
      <c r="G12" s="43"/>
      <c r="H12" s="43"/>
      <c r="I12" s="120" t="s">
        <v>26</v>
      </c>
      <c r="J12" s="121" t="str">
        <f>'Rekapitulace stavby'!AN8</f>
        <v>20. 12. 2017</v>
      </c>
      <c r="K12" s="46"/>
    </row>
    <row r="13" spans="1:70" s="1" customFormat="1" ht="10.8" customHeight="1">
      <c r="B13" s="42"/>
      <c r="C13" s="43"/>
      <c r="D13" s="43"/>
      <c r="E13" s="43"/>
      <c r="F13" s="43"/>
      <c r="G13" s="43"/>
      <c r="H13" s="43"/>
      <c r="I13" s="119"/>
      <c r="J13" s="43"/>
      <c r="K13" s="46"/>
    </row>
    <row r="14" spans="1:70" s="1" customFormat="1" ht="14.4" customHeight="1">
      <c r="B14" s="42"/>
      <c r="C14" s="43"/>
      <c r="D14" s="37" t="s">
        <v>30</v>
      </c>
      <c r="E14" s="43"/>
      <c r="F14" s="43"/>
      <c r="G14" s="43"/>
      <c r="H14" s="43"/>
      <c r="I14" s="120" t="s">
        <v>31</v>
      </c>
      <c r="J14" s="35" t="s">
        <v>32</v>
      </c>
      <c r="K14" s="46"/>
    </row>
    <row r="15" spans="1:70" s="1" customFormat="1" ht="18" customHeight="1">
      <c r="B15" s="42"/>
      <c r="C15" s="43"/>
      <c r="D15" s="43"/>
      <c r="E15" s="35" t="s">
        <v>33</v>
      </c>
      <c r="F15" s="43"/>
      <c r="G15" s="43"/>
      <c r="H15" s="43"/>
      <c r="I15" s="120" t="s">
        <v>34</v>
      </c>
      <c r="J15" s="35" t="s">
        <v>32</v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9"/>
      <c r="J16" s="43"/>
      <c r="K16" s="46"/>
    </row>
    <row r="17" spans="2:11" s="1" customFormat="1" ht="14.4" customHeight="1">
      <c r="B17" s="42"/>
      <c r="C17" s="43"/>
      <c r="D17" s="37" t="s">
        <v>35</v>
      </c>
      <c r="E17" s="43"/>
      <c r="F17" s="43"/>
      <c r="G17" s="43"/>
      <c r="H17" s="43"/>
      <c r="I17" s="120" t="s">
        <v>31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20" t="s">
        <v>34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9"/>
      <c r="J19" s="43"/>
      <c r="K19" s="46"/>
    </row>
    <row r="20" spans="2:11" s="1" customFormat="1" ht="14.4" customHeight="1">
      <c r="B20" s="42"/>
      <c r="C20" s="43"/>
      <c r="D20" s="37" t="s">
        <v>37</v>
      </c>
      <c r="E20" s="43"/>
      <c r="F20" s="43"/>
      <c r="G20" s="43"/>
      <c r="H20" s="43"/>
      <c r="I20" s="120" t="s">
        <v>31</v>
      </c>
      <c r="J20" s="35" t="s">
        <v>38</v>
      </c>
      <c r="K20" s="46"/>
    </row>
    <row r="21" spans="2:11" s="1" customFormat="1" ht="18" customHeight="1">
      <c r="B21" s="42"/>
      <c r="C21" s="43"/>
      <c r="D21" s="43"/>
      <c r="E21" s="35" t="s">
        <v>39</v>
      </c>
      <c r="F21" s="43"/>
      <c r="G21" s="43"/>
      <c r="H21" s="43"/>
      <c r="I21" s="120" t="s">
        <v>34</v>
      </c>
      <c r="J21" s="35" t="s">
        <v>40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9"/>
      <c r="J22" s="43"/>
      <c r="K22" s="46"/>
    </row>
    <row r="23" spans="2:11" s="1" customFormat="1" ht="14.4" customHeight="1">
      <c r="B23" s="42"/>
      <c r="C23" s="43"/>
      <c r="D23" s="37" t="s">
        <v>42</v>
      </c>
      <c r="E23" s="43"/>
      <c r="F23" s="43"/>
      <c r="G23" s="43"/>
      <c r="H23" s="43"/>
      <c r="I23" s="119"/>
      <c r="J23" s="43"/>
      <c r="K23" s="46"/>
    </row>
    <row r="24" spans="2:11" s="6" customFormat="1" ht="16.5" customHeight="1">
      <c r="B24" s="122"/>
      <c r="C24" s="123"/>
      <c r="D24" s="123"/>
      <c r="E24" s="353" t="s">
        <v>32</v>
      </c>
      <c r="F24" s="353"/>
      <c r="G24" s="353"/>
      <c r="H24" s="353"/>
      <c r="I24" s="124"/>
      <c r="J24" s="123"/>
      <c r="K24" s="125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9"/>
      <c r="J25" s="43"/>
      <c r="K25" s="46"/>
    </row>
    <row r="26" spans="2:11" s="1" customFormat="1" ht="6.9" customHeight="1">
      <c r="B26" s="42"/>
      <c r="C26" s="43"/>
      <c r="D26" s="86"/>
      <c r="E26" s="86"/>
      <c r="F26" s="86"/>
      <c r="G26" s="86"/>
      <c r="H26" s="86"/>
      <c r="I26" s="126"/>
      <c r="J26" s="86"/>
      <c r="K26" s="127"/>
    </row>
    <row r="27" spans="2:11" s="1" customFormat="1" ht="25.35" customHeight="1">
      <c r="B27" s="42"/>
      <c r="C27" s="43"/>
      <c r="D27" s="128" t="s">
        <v>43</v>
      </c>
      <c r="E27" s="43"/>
      <c r="F27" s="43"/>
      <c r="G27" s="43"/>
      <c r="H27" s="43"/>
      <c r="I27" s="119"/>
      <c r="J27" s="129">
        <f>ROUND(J76,2)</f>
        <v>0</v>
      </c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26"/>
      <c r="J28" s="86"/>
      <c r="K28" s="127"/>
    </row>
    <row r="29" spans="2:11" s="1" customFormat="1" ht="14.4" customHeight="1">
      <c r="B29" s="42"/>
      <c r="C29" s="43"/>
      <c r="D29" s="43"/>
      <c r="E29" s="43"/>
      <c r="F29" s="47" t="s">
        <v>45</v>
      </c>
      <c r="G29" s="43"/>
      <c r="H29" s="43"/>
      <c r="I29" s="130" t="s">
        <v>44</v>
      </c>
      <c r="J29" s="47" t="s">
        <v>46</v>
      </c>
      <c r="K29" s="46"/>
    </row>
    <row r="30" spans="2:11" s="1" customFormat="1" ht="14.4" customHeight="1">
      <c r="B30" s="42"/>
      <c r="C30" s="43"/>
      <c r="D30" s="50" t="s">
        <v>47</v>
      </c>
      <c r="E30" s="50" t="s">
        <v>48</v>
      </c>
      <c r="F30" s="131">
        <f>ROUND(SUM(BE76:BE78), 2)</f>
        <v>0</v>
      </c>
      <c r="G30" s="43"/>
      <c r="H30" s="43"/>
      <c r="I30" s="132">
        <v>0.21</v>
      </c>
      <c r="J30" s="131">
        <f>ROUND(ROUND((SUM(BE76:BE78)),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49</v>
      </c>
      <c r="F31" s="131">
        <f>ROUND(SUM(BF76:BF78), 2)</f>
        <v>0</v>
      </c>
      <c r="G31" s="43"/>
      <c r="H31" s="43"/>
      <c r="I31" s="132">
        <v>0.15</v>
      </c>
      <c r="J31" s="131">
        <f>ROUND(ROUND((SUM(BF76:BF78)),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50</v>
      </c>
      <c r="F32" s="131">
        <f>ROUND(SUM(BG76:BG78), 2)</f>
        <v>0</v>
      </c>
      <c r="G32" s="43"/>
      <c r="H32" s="43"/>
      <c r="I32" s="132">
        <v>0.21</v>
      </c>
      <c r="J32" s="131">
        <v>0</v>
      </c>
      <c r="K32" s="46"/>
    </row>
    <row r="33" spans="2:11" s="1" customFormat="1" ht="14.4" hidden="1" customHeight="1">
      <c r="B33" s="42"/>
      <c r="C33" s="43"/>
      <c r="D33" s="43"/>
      <c r="E33" s="50" t="s">
        <v>51</v>
      </c>
      <c r="F33" s="131">
        <f>ROUND(SUM(BH76:BH78), 2)</f>
        <v>0</v>
      </c>
      <c r="G33" s="43"/>
      <c r="H33" s="43"/>
      <c r="I33" s="132">
        <v>0.15</v>
      </c>
      <c r="J33" s="131">
        <v>0</v>
      </c>
      <c r="K33" s="46"/>
    </row>
    <row r="34" spans="2:11" s="1" customFormat="1" ht="14.4" hidden="1" customHeight="1">
      <c r="B34" s="42"/>
      <c r="C34" s="43"/>
      <c r="D34" s="43"/>
      <c r="E34" s="50" t="s">
        <v>52</v>
      </c>
      <c r="F34" s="131">
        <f>ROUND(SUM(BI76:BI78), 2)</f>
        <v>0</v>
      </c>
      <c r="G34" s="43"/>
      <c r="H34" s="43"/>
      <c r="I34" s="132">
        <v>0</v>
      </c>
      <c r="J34" s="131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9"/>
      <c r="J35" s="43"/>
      <c r="K35" s="46"/>
    </row>
    <row r="36" spans="2:11" s="1" customFormat="1" ht="25.35" customHeight="1">
      <c r="B36" s="42"/>
      <c r="C36" s="133"/>
      <c r="D36" s="134" t="s">
        <v>53</v>
      </c>
      <c r="E36" s="80"/>
      <c r="F36" s="80"/>
      <c r="G36" s="135" t="s">
        <v>54</v>
      </c>
      <c r="H36" s="136" t="s">
        <v>55</v>
      </c>
      <c r="I36" s="137"/>
      <c r="J36" s="138">
        <f>SUM(J27:J34)</f>
        <v>0</v>
      </c>
      <c r="K36" s="139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40"/>
      <c r="J37" s="58"/>
      <c r="K37" s="59"/>
    </row>
    <row r="41" spans="2:11" s="1" customFormat="1" ht="6.9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" customHeight="1">
      <c r="B42" s="42"/>
      <c r="C42" s="30" t="s">
        <v>137</v>
      </c>
      <c r="D42" s="43"/>
      <c r="E42" s="43"/>
      <c r="F42" s="43"/>
      <c r="G42" s="43"/>
      <c r="H42" s="43"/>
      <c r="I42" s="119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9"/>
      <c r="J43" s="43"/>
      <c r="K43" s="46"/>
    </row>
    <row r="44" spans="2:11" s="1" customFormat="1" ht="14.4" customHeight="1">
      <c r="B44" s="42"/>
      <c r="C44" s="37" t="s">
        <v>18</v>
      </c>
      <c r="D44" s="43"/>
      <c r="E44" s="43"/>
      <c r="F44" s="43"/>
      <c r="G44" s="43"/>
      <c r="H44" s="43"/>
      <c r="I44" s="119"/>
      <c r="J44" s="43"/>
      <c r="K44" s="46"/>
    </row>
    <row r="45" spans="2:11" s="1" customFormat="1" ht="16.5" customHeight="1">
      <c r="B45" s="42"/>
      <c r="C45" s="43"/>
      <c r="D45" s="43"/>
      <c r="E45" s="384" t="str">
        <f>E7</f>
        <v>III/33420 Molitorov, most ev. č. 33420-1</v>
      </c>
      <c r="F45" s="385"/>
      <c r="G45" s="385"/>
      <c r="H45" s="385"/>
      <c r="I45" s="119"/>
      <c r="J45" s="43"/>
      <c r="K45" s="46"/>
    </row>
    <row r="46" spans="2:11" s="1" customFormat="1" ht="14.4" customHeight="1">
      <c r="B46" s="42"/>
      <c r="C46" s="37" t="s">
        <v>135</v>
      </c>
      <c r="D46" s="43"/>
      <c r="E46" s="43"/>
      <c r="F46" s="43"/>
      <c r="G46" s="43"/>
      <c r="H46" s="43"/>
      <c r="I46" s="119"/>
      <c r="J46" s="43"/>
      <c r="K46" s="46"/>
    </row>
    <row r="47" spans="2:11" s="1" customFormat="1" ht="17.25" customHeight="1">
      <c r="B47" s="42"/>
      <c r="C47" s="43"/>
      <c r="D47" s="43"/>
      <c r="E47" s="386" t="str">
        <f>E9</f>
        <v>SO 330 - Přeložka kanalizace</v>
      </c>
      <c r="F47" s="387"/>
      <c r="G47" s="387"/>
      <c r="H47" s="387"/>
      <c r="I47" s="119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9"/>
      <c r="J48" s="43"/>
      <c r="K48" s="46"/>
    </row>
    <row r="49" spans="2:47" s="1" customFormat="1" ht="18" customHeight="1">
      <c r="B49" s="42"/>
      <c r="C49" s="37" t="s">
        <v>24</v>
      </c>
      <c r="D49" s="43"/>
      <c r="E49" s="43"/>
      <c r="F49" s="35" t="str">
        <f>F12</f>
        <v>Kouřim</v>
      </c>
      <c r="G49" s="43"/>
      <c r="H49" s="43"/>
      <c r="I49" s="120" t="s">
        <v>26</v>
      </c>
      <c r="J49" s="121" t="str">
        <f>IF(J12="","",J12)</f>
        <v>20. 12. 2017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9"/>
      <c r="J50" s="43"/>
      <c r="K50" s="46"/>
    </row>
    <row r="51" spans="2:47" s="1" customFormat="1" ht="13.2">
      <c r="B51" s="42"/>
      <c r="C51" s="37" t="s">
        <v>30</v>
      </c>
      <c r="D51" s="43"/>
      <c r="E51" s="43"/>
      <c r="F51" s="35" t="str">
        <f>E15</f>
        <v>Středočeský kraj</v>
      </c>
      <c r="G51" s="43"/>
      <c r="H51" s="43"/>
      <c r="I51" s="120" t="s">
        <v>37</v>
      </c>
      <c r="J51" s="353" t="str">
        <f>E21</f>
        <v>VPÚ DECO PRAHA  a.s.</v>
      </c>
      <c r="K51" s="46"/>
    </row>
    <row r="52" spans="2:47" s="1" customFormat="1" ht="14.4" customHeight="1">
      <c r="B52" s="42"/>
      <c r="C52" s="37" t="s">
        <v>35</v>
      </c>
      <c r="D52" s="43"/>
      <c r="E52" s="43"/>
      <c r="F52" s="35" t="str">
        <f>IF(E18="","",E18)</f>
        <v/>
      </c>
      <c r="G52" s="43"/>
      <c r="H52" s="43"/>
      <c r="I52" s="119"/>
      <c r="J52" s="388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9"/>
      <c r="J53" s="43"/>
      <c r="K53" s="46"/>
    </row>
    <row r="54" spans="2:47" s="1" customFormat="1" ht="29.25" customHeight="1">
      <c r="B54" s="42"/>
      <c r="C54" s="145" t="s">
        <v>138</v>
      </c>
      <c r="D54" s="133"/>
      <c r="E54" s="133"/>
      <c r="F54" s="133"/>
      <c r="G54" s="133"/>
      <c r="H54" s="133"/>
      <c r="I54" s="146"/>
      <c r="J54" s="147" t="s">
        <v>139</v>
      </c>
      <c r="K54" s="148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9"/>
      <c r="J55" s="43"/>
      <c r="K55" s="46"/>
    </row>
    <row r="56" spans="2:47" s="1" customFormat="1" ht="29.25" customHeight="1">
      <c r="B56" s="42"/>
      <c r="C56" s="149" t="s">
        <v>140</v>
      </c>
      <c r="D56" s="43"/>
      <c r="E56" s="43"/>
      <c r="F56" s="43"/>
      <c r="G56" s="43"/>
      <c r="H56" s="43"/>
      <c r="I56" s="119"/>
      <c r="J56" s="129">
        <f>J76</f>
        <v>0</v>
      </c>
      <c r="K56" s="46"/>
      <c r="AU56" s="24" t="s">
        <v>141</v>
      </c>
    </row>
    <row r="57" spans="2:47" s="1" customFormat="1" ht="21.75" customHeight="1">
      <c r="B57" s="42"/>
      <c r="C57" s="43"/>
      <c r="D57" s="43"/>
      <c r="E57" s="43"/>
      <c r="F57" s="43"/>
      <c r="G57" s="43"/>
      <c r="H57" s="43"/>
      <c r="I57" s="119"/>
      <c r="J57" s="43"/>
      <c r="K57" s="46"/>
    </row>
    <row r="58" spans="2:47" s="1" customFormat="1" ht="6.9" customHeight="1">
      <c r="B58" s="57"/>
      <c r="C58" s="58"/>
      <c r="D58" s="58"/>
      <c r="E58" s="58"/>
      <c r="F58" s="58"/>
      <c r="G58" s="58"/>
      <c r="H58" s="58"/>
      <c r="I58" s="140"/>
      <c r="J58" s="58"/>
      <c r="K58" s="59"/>
    </row>
    <row r="62" spans="2:47" s="1" customFormat="1" ht="6.9" customHeight="1">
      <c r="B62" s="60"/>
      <c r="C62" s="61"/>
      <c r="D62" s="61"/>
      <c r="E62" s="61"/>
      <c r="F62" s="61"/>
      <c r="G62" s="61"/>
      <c r="H62" s="61"/>
      <c r="I62" s="143"/>
      <c r="J62" s="61"/>
      <c r="K62" s="61"/>
      <c r="L62" s="62"/>
    </row>
    <row r="63" spans="2:47" s="1" customFormat="1" ht="36.9" customHeight="1">
      <c r="B63" s="42"/>
      <c r="C63" s="63" t="s">
        <v>142</v>
      </c>
      <c r="D63" s="64"/>
      <c r="E63" s="64"/>
      <c r="F63" s="64"/>
      <c r="G63" s="64"/>
      <c r="H63" s="64"/>
      <c r="I63" s="150"/>
      <c r="J63" s="64"/>
      <c r="K63" s="64"/>
      <c r="L63" s="62"/>
    </row>
    <row r="64" spans="2:47" s="1" customFormat="1" ht="6.9" customHeight="1">
      <c r="B64" s="42"/>
      <c r="C64" s="64"/>
      <c r="D64" s="64"/>
      <c r="E64" s="64"/>
      <c r="F64" s="64"/>
      <c r="G64" s="64"/>
      <c r="H64" s="64"/>
      <c r="I64" s="150"/>
      <c r="J64" s="64"/>
      <c r="K64" s="64"/>
      <c r="L64" s="62"/>
    </row>
    <row r="65" spans="2:65" s="1" customFormat="1" ht="14.4" customHeight="1">
      <c r="B65" s="42"/>
      <c r="C65" s="66" t="s">
        <v>18</v>
      </c>
      <c r="D65" s="64"/>
      <c r="E65" s="64"/>
      <c r="F65" s="64"/>
      <c r="G65" s="64"/>
      <c r="H65" s="64"/>
      <c r="I65" s="150"/>
      <c r="J65" s="64"/>
      <c r="K65" s="64"/>
      <c r="L65" s="62"/>
    </row>
    <row r="66" spans="2:65" s="1" customFormat="1" ht="16.5" customHeight="1">
      <c r="B66" s="42"/>
      <c r="C66" s="64"/>
      <c r="D66" s="64"/>
      <c r="E66" s="389" t="str">
        <f>E7</f>
        <v>III/33420 Molitorov, most ev. č. 33420-1</v>
      </c>
      <c r="F66" s="390"/>
      <c r="G66" s="390"/>
      <c r="H66" s="390"/>
      <c r="I66" s="150"/>
      <c r="J66" s="64"/>
      <c r="K66" s="64"/>
      <c r="L66" s="62"/>
    </row>
    <row r="67" spans="2:65" s="1" customFormat="1" ht="14.4" customHeight="1">
      <c r="B67" s="42"/>
      <c r="C67" s="66" t="s">
        <v>135</v>
      </c>
      <c r="D67" s="64"/>
      <c r="E67" s="64"/>
      <c r="F67" s="64"/>
      <c r="G67" s="64"/>
      <c r="H67" s="64"/>
      <c r="I67" s="150"/>
      <c r="J67" s="64"/>
      <c r="K67" s="64"/>
      <c r="L67" s="62"/>
    </row>
    <row r="68" spans="2:65" s="1" customFormat="1" ht="17.25" customHeight="1">
      <c r="B68" s="42"/>
      <c r="C68" s="64"/>
      <c r="D68" s="64"/>
      <c r="E68" s="364" t="str">
        <f>E9</f>
        <v>SO 330 - Přeložka kanalizace</v>
      </c>
      <c r="F68" s="391"/>
      <c r="G68" s="391"/>
      <c r="H68" s="391"/>
      <c r="I68" s="150"/>
      <c r="J68" s="64"/>
      <c r="K68" s="64"/>
      <c r="L68" s="62"/>
    </row>
    <row r="69" spans="2:65" s="1" customFormat="1" ht="6.9" customHeight="1">
      <c r="B69" s="42"/>
      <c r="C69" s="64"/>
      <c r="D69" s="64"/>
      <c r="E69" s="64"/>
      <c r="F69" s="64"/>
      <c r="G69" s="64"/>
      <c r="H69" s="64"/>
      <c r="I69" s="150"/>
      <c r="J69" s="64"/>
      <c r="K69" s="64"/>
      <c r="L69" s="62"/>
    </row>
    <row r="70" spans="2:65" s="1" customFormat="1" ht="18" customHeight="1">
      <c r="B70" s="42"/>
      <c r="C70" s="66" t="s">
        <v>24</v>
      </c>
      <c r="D70" s="64"/>
      <c r="E70" s="64"/>
      <c r="F70" s="151" t="str">
        <f>F12</f>
        <v>Kouřim</v>
      </c>
      <c r="G70" s="64"/>
      <c r="H70" s="64"/>
      <c r="I70" s="152" t="s">
        <v>26</v>
      </c>
      <c r="J70" s="74" t="str">
        <f>IF(J12="","",J12)</f>
        <v>20. 12. 2017</v>
      </c>
      <c r="K70" s="64"/>
      <c r="L70" s="62"/>
    </row>
    <row r="71" spans="2:65" s="1" customFormat="1" ht="6.9" customHeight="1">
      <c r="B71" s="42"/>
      <c r="C71" s="64"/>
      <c r="D71" s="64"/>
      <c r="E71" s="64"/>
      <c r="F71" s="64"/>
      <c r="G71" s="64"/>
      <c r="H71" s="64"/>
      <c r="I71" s="150"/>
      <c r="J71" s="64"/>
      <c r="K71" s="64"/>
      <c r="L71" s="62"/>
    </row>
    <row r="72" spans="2:65" s="1" customFormat="1" ht="13.2">
      <c r="B72" s="42"/>
      <c r="C72" s="66" t="s">
        <v>30</v>
      </c>
      <c r="D72" s="64"/>
      <c r="E72" s="64"/>
      <c r="F72" s="151" t="str">
        <f>E15</f>
        <v>Středočeský kraj</v>
      </c>
      <c r="G72" s="64"/>
      <c r="H72" s="64"/>
      <c r="I72" s="152" t="s">
        <v>37</v>
      </c>
      <c r="J72" s="151" t="str">
        <f>E21</f>
        <v>VPÚ DECO PRAHA  a.s.</v>
      </c>
      <c r="K72" s="64"/>
      <c r="L72" s="62"/>
    </row>
    <row r="73" spans="2:65" s="1" customFormat="1" ht="14.4" customHeight="1">
      <c r="B73" s="42"/>
      <c r="C73" s="66" t="s">
        <v>35</v>
      </c>
      <c r="D73" s="64"/>
      <c r="E73" s="64"/>
      <c r="F73" s="151" t="str">
        <f>IF(E18="","",E18)</f>
        <v/>
      </c>
      <c r="G73" s="64"/>
      <c r="H73" s="64"/>
      <c r="I73" s="150"/>
      <c r="J73" s="64"/>
      <c r="K73" s="64"/>
      <c r="L73" s="62"/>
    </row>
    <row r="74" spans="2:65" s="1" customFormat="1" ht="10.35" customHeight="1">
      <c r="B74" s="42"/>
      <c r="C74" s="64"/>
      <c r="D74" s="64"/>
      <c r="E74" s="64"/>
      <c r="F74" s="64"/>
      <c r="G74" s="64"/>
      <c r="H74" s="64"/>
      <c r="I74" s="150"/>
      <c r="J74" s="64"/>
      <c r="K74" s="64"/>
      <c r="L74" s="62"/>
    </row>
    <row r="75" spans="2:65" s="7" customFormat="1" ht="29.25" customHeight="1">
      <c r="B75" s="153"/>
      <c r="C75" s="154" t="s">
        <v>143</v>
      </c>
      <c r="D75" s="155" t="s">
        <v>62</v>
      </c>
      <c r="E75" s="155" t="s">
        <v>58</v>
      </c>
      <c r="F75" s="155" t="s">
        <v>144</v>
      </c>
      <c r="G75" s="155" t="s">
        <v>145</v>
      </c>
      <c r="H75" s="155" t="s">
        <v>146</v>
      </c>
      <c r="I75" s="156" t="s">
        <v>147</v>
      </c>
      <c r="J75" s="155" t="s">
        <v>139</v>
      </c>
      <c r="K75" s="157" t="s">
        <v>148</v>
      </c>
      <c r="L75" s="158"/>
      <c r="M75" s="82" t="s">
        <v>149</v>
      </c>
      <c r="N75" s="83" t="s">
        <v>47</v>
      </c>
      <c r="O75" s="83" t="s">
        <v>150</v>
      </c>
      <c r="P75" s="83" t="s">
        <v>151</v>
      </c>
      <c r="Q75" s="83" t="s">
        <v>152</v>
      </c>
      <c r="R75" s="83" t="s">
        <v>153</v>
      </c>
      <c r="S75" s="83" t="s">
        <v>154</v>
      </c>
      <c r="T75" s="84" t="s">
        <v>155</v>
      </c>
    </row>
    <row r="76" spans="2:65" s="1" customFormat="1" ht="29.25" customHeight="1">
      <c r="B76" s="42"/>
      <c r="C76" s="88" t="s">
        <v>140</v>
      </c>
      <c r="D76" s="64"/>
      <c r="E76" s="64"/>
      <c r="F76" s="64"/>
      <c r="G76" s="64"/>
      <c r="H76" s="64"/>
      <c r="I76" s="150"/>
      <c r="J76" s="159">
        <f>BK76</f>
        <v>0</v>
      </c>
      <c r="K76" s="64"/>
      <c r="L76" s="62"/>
      <c r="M76" s="85"/>
      <c r="N76" s="86"/>
      <c r="O76" s="86"/>
      <c r="P76" s="160">
        <f>SUM(P77:P78)</f>
        <v>0</v>
      </c>
      <c r="Q76" s="86"/>
      <c r="R76" s="160">
        <f>SUM(R77:R78)</f>
        <v>0</v>
      </c>
      <c r="S76" s="86"/>
      <c r="T76" s="161">
        <f>SUM(T77:T78)</f>
        <v>0</v>
      </c>
      <c r="AT76" s="24" t="s">
        <v>76</v>
      </c>
      <c r="AU76" s="24" t="s">
        <v>141</v>
      </c>
      <c r="BK76" s="162">
        <f>SUM(BK77:BK78)</f>
        <v>0</v>
      </c>
    </row>
    <row r="77" spans="2:65" s="1" customFormat="1" ht="16.5" customHeight="1">
      <c r="B77" s="42"/>
      <c r="C77" s="163" t="s">
        <v>85</v>
      </c>
      <c r="D77" s="163" t="s">
        <v>156</v>
      </c>
      <c r="E77" s="164" t="s">
        <v>1531</v>
      </c>
      <c r="F77" s="165" t="s">
        <v>1532</v>
      </c>
      <c r="G77" s="166" t="s">
        <v>159</v>
      </c>
      <c r="H77" s="167">
        <v>1</v>
      </c>
      <c r="I77" s="168"/>
      <c r="J77" s="169">
        <f>ROUND(I77*H77,2)</f>
        <v>0</v>
      </c>
      <c r="K77" s="165" t="s">
        <v>32</v>
      </c>
      <c r="L77" s="62"/>
      <c r="M77" s="170" t="s">
        <v>32</v>
      </c>
      <c r="N77" s="171" t="s">
        <v>48</v>
      </c>
      <c r="O77" s="43"/>
      <c r="P77" s="172">
        <f>O77*H77</f>
        <v>0</v>
      </c>
      <c r="Q77" s="172">
        <v>0</v>
      </c>
      <c r="R77" s="172">
        <f>Q77*H77</f>
        <v>0</v>
      </c>
      <c r="S77" s="172">
        <v>0</v>
      </c>
      <c r="T77" s="173">
        <f>S77*H77</f>
        <v>0</v>
      </c>
      <c r="AR77" s="24" t="s">
        <v>160</v>
      </c>
      <c r="AT77" s="24" t="s">
        <v>156</v>
      </c>
      <c r="AU77" s="24" t="s">
        <v>77</v>
      </c>
      <c r="AY77" s="24" t="s">
        <v>161</v>
      </c>
      <c r="BE77" s="174">
        <f>IF(N77="základní",J77,0)</f>
        <v>0</v>
      </c>
      <c r="BF77" s="174">
        <f>IF(N77="snížená",J77,0)</f>
        <v>0</v>
      </c>
      <c r="BG77" s="174">
        <f>IF(N77="zákl. přenesená",J77,0)</f>
        <v>0</v>
      </c>
      <c r="BH77" s="174">
        <f>IF(N77="sníž. přenesená",J77,0)</f>
        <v>0</v>
      </c>
      <c r="BI77" s="174">
        <f>IF(N77="nulová",J77,0)</f>
        <v>0</v>
      </c>
      <c r="BJ77" s="24" t="s">
        <v>85</v>
      </c>
      <c r="BK77" s="174">
        <f>ROUND(I77*H77,2)</f>
        <v>0</v>
      </c>
      <c r="BL77" s="24" t="s">
        <v>160</v>
      </c>
      <c r="BM77" s="24" t="s">
        <v>1533</v>
      </c>
    </row>
    <row r="78" spans="2:65" s="1" customFormat="1" ht="144">
      <c r="B78" s="42"/>
      <c r="C78" s="64"/>
      <c r="D78" s="175" t="s">
        <v>163</v>
      </c>
      <c r="E78" s="64"/>
      <c r="F78" s="176" t="s">
        <v>1534</v>
      </c>
      <c r="G78" s="64"/>
      <c r="H78" s="64"/>
      <c r="I78" s="150"/>
      <c r="J78" s="64"/>
      <c r="K78" s="64"/>
      <c r="L78" s="62"/>
      <c r="M78" s="177"/>
      <c r="N78" s="178"/>
      <c r="O78" s="178"/>
      <c r="P78" s="178"/>
      <c r="Q78" s="178"/>
      <c r="R78" s="178"/>
      <c r="S78" s="178"/>
      <c r="T78" s="179"/>
      <c r="AT78" s="24" t="s">
        <v>163</v>
      </c>
      <c r="AU78" s="24" t="s">
        <v>77</v>
      </c>
    </row>
    <row r="79" spans="2:65" s="1" customFormat="1" ht="6.9" customHeight="1">
      <c r="B79" s="57"/>
      <c r="C79" s="58"/>
      <c r="D79" s="58"/>
      <c r="E79" s="58"/>
      <c r="F79" s="58"/>
      <c r="G79" s="58"/>
      <c r="H79" s="58"/>
      <c r="I79" s="140"/>
      <c r="J79" s="58"/>
      <c r="K79" s="58"/>
      <c r="L79" s="62"/>
    </row>
  </sheetData>
  <sheetProtection algorithmName="SHA-512" hashValue="5RZOl4tZ3i1lmitTvX0xDyCl9ALtKJXnM7ChCW8ievT2RaYAMrAhFJtbbknR+EIQeT0K72VeGyEASHHBYzgCXQ==" saltValue="Qqfhp7CNtqDjHFZTCB07KxWlfOGD6akw89vV7tZkGgwip2wbosMGfcBapXsmESnwDxJhmXUL4tUZw6jYdqb9Tg==" spinCount="100000" sheet="1" objects="1" scenarios="1" formatColumns="0" formatRows="0" autoFilter="0"/>
  <autoFilter ref="C75:K78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9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2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3"/>
      <c r="C1" s="113"/>
      <c r="D1" s="114" t="s">
        <v>1</v>
      </c>
      <c r="E1" s="113"/>
      <c r="F1" s="115" t="s">
        <v>129</v>
      </c>
      <c r="G1" s="392" t="s">
        <v>130</v>
      </c>
      <c r="H1" s="392"/>
      <c r="I1" s="116"/>
      <c r="J1" s="115" t="s">
        <v>131</v>
      </c>
      <c r="K1" s="114" t="s">
        <v>132</v>
      </c>
      <c r="L1" s="115" t="s">
        <v>133</v>
      </c>
      <c r="M1" s="115"/>
      <c r="N1" s="115"/>
      <c r="O1" s="115"/>
      <c r="P1" s="115"/>
      <c r="Q1" s="115"/>
      <c r="R1" s="115"/>
      <c r="S1" s="115"/>
      <c r="T1" s="11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109</v>
      </c>
    </row>
    <row r="3" spans="1:70" ht="6.9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88</v>
      </c>
    </row>
    <row r="4" spans="1:70" ht="36.9" customHeight="1">
      <c r="B4" s="28"/>
      <c r="C4" s="29"/>
      <c r="D4" s="30" t="s">
        <v>134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III/33420 Molitorov, most ev. č. 33420-1</v>
      </c>
      <c r="F7" s="385"/>
      <c r="G7" s="385"/>
      <c r="H7" s="385"/>
      <c r="I7" s="118"/>
      <c r="J7" s="29"/>
      <c r="K7" s="31"/>
    </row>
    <row r="8" spans="1:70" s="1" customFormat="1" ht="13.2">
      <c r="B8" s="42"/>
      <c r="C8" s="43"/>
      <c r="D8" s="37" t="s">
        <v>135</v>
      </c>
      <c r="E8" s="43"/>
      <c r="F8" s="43"/>
      <c r="G8" s="43"/>
      <c r="H8" s="43"/>
      <c r="I8" s="119"/>
      <c r="J8" s="43"/>
      <c r="K8" s="46"/>
    </row>
    <row r="9" spans="1:70" s="1" customFormat="1" ht="36.9" customHeight="1">
      <c r="B9" s="42"/>
      <c r="C9" s="43"/>
      <c r="D9" s="43"/>
      <c r="E9" s="386" t="s">
        <v>1535</v>
      </c>
      <c r="F9" s="387"/>
      <c r="G9" s="387"/>
      <c r="H9" s="387"/>
      <c r="I9" s="119"/>
      <c r="J9" s="43"/>
      <c r="K9" s="46"/>
    </row>
    <row r="10" spans="1:70" s="1" customFormat="1" ht="12">
      <c r="B10" s="42"/>
      <c r="C10" s="43"/>
      <c r="D10" s="43"/>
      <c r="E10" s="43"/>
      <c r="F10" s="43"/>
      <c r="G10" s="43"/>
      <c r="H10" s="43"/>
      <c r="I10" s="119"/>
      <c r="J10" s="43"/>
      <c r="K10" s="46"/>
    </row>
    <row r="11" spans="1:70" s="1" customFormat="1" ht="14.4" customHeight="1">
      <c r="B11" s="42"/>
      <c r="C11" s="43"/>
      <c r="D11" s="37" t="s">
        <v>20</v>
      </c>
      <c r="E11" s="43"/>
      <c r="F11" s="35" t="s">
        <v>110</v>
      </c>
      <c r="G11" s="43"/>
      <c r="H11" s="43"/>
      <c r="I11" s="120" t="s">
        <v>22</v>
      </c>
      <c r="J11" s="35" t="s">
        <v>32</v>
      </c>
      <c r="K11" s="46"/>
    </row>
    <row r="12" spans="1:70" s="1" customFormat="1" ht="14.4" customHeight="1">
      <c r="B12" s="42"/>
      <c r="C12" s="43"/>
      <c r="D12" s="37" t="s">
        <v>24</v>
      </c>
      <c r="E12" s="43"/>
      <c r="F12" s="35" t="s">
        <v>25</v>
      </c>
      <c r="G12" s="43"/>
      <c r="H12" s="43"/>
      <c r="I12" s="120" t="s">
        <v>26</v>
      </c>
      <c r="J12" s="121" t="str">
        <f>'Rekapitulace stavby'!AN8</f>
        <v>20. 12. 2017</v>
      </c>
      <c r="K12" s="46"/>
    </row>
    <row r="13" spans="1:70" s="1" customFormat="1" ht="10.8" customHeight="1">
      <c r="B13" s="42"/>
      <c r="C13" s="43"/>
      <c r="D13" s="43"/>
      <c r="E13" s="43"/>
      <c r="F13" s="43"/>
      <c r="G13" s="43"/>
      <c r="H13" s="43"/>
      <c r="I13" s="119"/>
      <c r="J13" s="43"/>
      <c r="K13" s="46"/>
    </row>
    <row r="14" spans="1:70" s="1" customFormat="1" ht="14.4" customHeight="1">
      <c r="B14" s="42"/>
      <c r="C14" s="43"/>
      <c r="D14" s="37" t="s">
        <v>30</v>
      </c>
      <c r="E14" s="43"/>
      <c r="F14" s="43"/>
      <c r="G14" s="43"/>
      <c r="H14" s="43"/>
      <c r="I14" s="120" t="s">
        <v>31</v>
      </c>
      <c r="J14" s="35" t="s">
        <v>32</v>
      </c>
      <c r="K14" s="46"/>
    </row>
    <row r="15" spans="1:70" s="1" customFormat="1" ht="18" customHeight="1">
      <c r="B15" s="42"/>
      <c r="C15" s="43"/>
      <c r="D15" s="43"/>
      <c r="E15" s="35" t="s">
        <v>33</v>
      </c>
      <c r="F15" s="43"/>
      <c r="G15" s="43"/>
      <c r="H15" s="43"/>
      <c r="I15" s="120" t="s">
        <v>34</v>
      </c>
      <c r="J15" s="35" t="s">
        <v>32</v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9"/>
      <c r="J16" s="43"/>
      <c r="K16" s="46"/>
    </row>
    <row r="17" spans="2:11" s="1" customFormat="1" ht="14.4" customHeight="1">
      <c r="B17" s="42"/>
      <c r="C17" s="43"/>
      <c r="D17" s="37" t="s">
        <v>35</v>
      </c>
      <c r="E17" s="43"/>
      <c r="F17" s="43"/>
      <c r="G17" s="43"/>
      <c r="H17" s="43"/>
      <c r="I17" s="120" t="s">
        <v>31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20" t="s">
        <v>34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9"/>
      <c r="J19" s="43"/>
      <c r="K19" s="46"/>
    </row>
    <row r="20" spans="2:11" s="1" customFormat="1" ht="14.4" customHeight="1">
      <c r="B20" s="42"/>
      <c r="C20" s="43"/>
      <c r="D20" s="37" t="s">
        <v>37</v>
      </c>
      <c r="E20" s="43"/>
      <c r="F20" s="43"/>
      <c r="G20" s="43"/>
      <c r="H20" s="43"/>
      <c r="I20" s="120" t="s">
        <v>31</v>
      </c>
      <c r="J20" s="35" t="s">
        <v>38</v>
      </c>
      <c r="K20" s="46"/>
    </row>
    <row r="21" spans="2:11" s="1" customFormat="1" ht="18" customHeight="1">
      <c r="B21" s="42"/>
      <c r="C21" s="43"/>
      <c r="D21" s="43"/>
      <c r="E21" s="35" t="s">
        <v>39</v>
      </c>
      <c r="F21" s="43"/>
      <c r="G21" s="43"/>
      <c r="H21" s="43"/>
      <c r="I21" s="120" t="s">
        <v>34</v>
      </c>
      <c r="J21" s="35" t="s">
        <v>40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9"/>
      <c r="J22" s="43"/>
      <c r="K22" s="46"/>
    </row>
    <row r="23" spans="2:11" s="1" customFormat="1" ht="14.4" customHeight="1">
      <c r="B23" s="42"/>
      <c r="C23" s="43"/>
      <c r="D23" s="37" t="s">
        <v>42</v>
      </c>
      <c r="E23" s="43"/>
      <c r="F23" s="43"/>
      <c r="G23" s="43"/>
      <c r="H23" s="43"/>
      <c r="I23" s="119"/>
      <c r="J23" s="43"/>
      <c r="K23" s="46"/>
    </row>
    <row r="24" spans="2:11" s="6" customFormat="1" ht="16.5" customHeight="1">
      <c r="B24" s="122"/>
      <c r="C24" s="123"/>
      <c r="D24" s="123"/>
      <c r="E24" s="353" t="s">
        <v>32</v>
      </c>
      <c r="F24" s="353"/>
      <c r="G24" s="353"/>
      <c r="H24" s="353"/>
      <c r="I24" s="124"/>
      <c r="J24" s="123"/>
      <c r="K24" s="125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9"/>
      <c r="J25" s="43"/>
      <c r="K25" s="46"/>
    </row>
    <row r="26" spans="2:11" s="1" customFormat="1" ht="6.9" customHeight="1">
      <c r="B26" s="42"/>
      <c r="C26" s="43"/>
      <c r="D26" s="86"/>
      <c r="E26" s="86"/>
      <c r="F26" s="86"/>
      <c r="G26" s="86"/>
      <c r="H26" s="86"/>
      <c r="I26" s="126"/>
      <c r="J26" s="86"/>
      <c r="K26" s="127"/>
    </row>
    <row r="27" spans="2:11" s="1" customFormat="1" ht="25.35" customHeight="1">
      <c r="B27" s="42"/>
      <c r="C27" s="43"/>
      <c r="D27" s="128" t="s">
        <v>43</v>
      </c>
      <c r="E27" s="43"/>
      <c r="F27" s="43"/>
      <c r="G27" s="43"/>
      <c r="H27" s="43"/>
      <c r="I27" s="119"/>
      <c r="J27" s="129">
        <f>ROUND(J76,2)</f>
        <v>0</v>
      </c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26"/>
      <c r="J28" s="86"/>
      <c r="K28" s="127"/>
    </row>
    <row r="29" spans="2:11" s="1" customFormat="1" ht="14.4" customHeight="1">
      <c r="B29" s="42"/>
      <c r="C29" s="43"/>
      <c r="D29" s="43"/>
      <c r="E29" s="43"/>
      <c r="F29" s="47" t="s">
        <v>45</v>
      </c>
      <c r="G29" s="43"/>
      <c r="H29" s="43"/>
      <c r="I29" s="130" t="s">
        <v>44</v>
      </c>
      <c r="J29" s="47" t="s">
        <v>46</v>
      </c>
      <c r="K29" s="46"/>
    </row>
    <row r="30" spans="2:11" s="1" customFormat="1" ht="14.4" customHeight="1">
      <c r="B30" s="42"/>
      <c r="C30" s="43"/>
      <c r="D30" s="50" t="s">
        <v>47</v>
      </c>
      <c r="E30" s="50" t="s">
        <v>48</v>
      </c>
      <c r="F30" s="131">
        <f>ROUND(SUM(BE76:BE78), 2)</f>
        <v>0</v>
      </c>
      <c r="G30" s="43"/>
      <c r="H30" s="43"/>
      <c r="I30" s="132">
        <v>0.21</v>
      </c>
      <c r="J30" s="131">
        <f>ROUND(ROUND((SUM(BE76:BE78)),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49</v>
      </c>
      <c r="F31" s="131">
        <f>ROUND(SUM(BF76:BF78), 2)</f>
        <v>0</v>
      </c>
      <c r="G31" s="43"/>
      <c r="H31" s="43"/>
      <c r="I31" s="132">
        <v>0.15</v>
      </c>
      <c r="J31" s="131">
        <f>ROUND(ROUND((SUM(BF76:BF78)),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50</v>
      </c>
      <c r="F32" s="131">
        <f>ROUND(SUM(BG76:BG78), 2)</f>
        <v>0</v>
      </c>
      <c r="G32" s="43"/>
      <c r="H32" s="43"/>
      <c r="I32" s="132">
        <v>0.21</v>
      </c>
      <c r="J32" s="131">
        <v>0</v>
      </c>
      <c r="K32" s="46"/>
    </row>
    <row r="33" spans="2:11" s="1" customFormat="1" ht="14.4" hidden="1" customHeight="1">
      <c r="B33" s="42"/>
      <c r="C33" s="43"/>
      <c r="D33" s="43"/>
      <c r="E33" s="50" t="s">
        <v>51</v>
      </c>
      <c r="F33" s="131">
        <f>ROUND(SUM(BH76:BH78), 2)</f>
        <v>0</v>
      </c>
      <c r="G33" s="43"/>
      <c r="H33" s="43"/>
      <c r="I33" s="132">
        <v>0.15</v>
      </c>
      <c r="J33" s="131">
        <v>0</v>
      </c>
      <c r="K33" s="46"/>
    </row>
    <row r="34" spans="2:11" s="1" customFormat="1" ht="14.4" hidden="1" customHeight="1">
      <c r="B34" s="42"/>
      <c r="C34" s="43"/>
      <c r="D34" s="43"/>
      <c r="E34" s="50" t="s">
        <v>52</v>
      </c>
      <c r="F34" s="131">
        <f>ROUND(SUM(BI76:BI78), 2)</f>
        <v>0</v>
      </c>
      <c r="G34" s="43"/>
      <c r="H34" s="43"/>
      <c r="I34" s="132">
        <v>0</v>
      </c>
      <c r="J34" s="131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9"/>
      <c r="J35" s="43"/>
      <c r="K35" s="46"/>
    </row>
    <row r="36" spans="2:11" s="1" customFormat="1" ht="25.35" customHeight="1">
      <c r="B36" s="42"/>
      <c r="C36" s="133"/>
      <c r="D36" s="134" t="s">
        <v>53</v>
      </c>
      <c r="E36" s="80"/>
      <c r="F36" s="80"/>
      <c r="G36" s="135" t="s">
        <v>54</v>
      </c>
      <c r="H36" s="136" t="s">
        <v>55</v>
      </c>
      <c r="I36" s="137"/>
      <c r="J36" s="138">
        <f>SUM(J27:J34)</f>
        <v>0</v>
      </c>
      <c r="K36" s="139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40"/>
      <c r="J37" s="58"/>
      <c r="K37" s="59"/>
    </row>
    <row r="41" spans="2:11" s="1" customFormat="1" ht="6.9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" customHeight="1">
      <c r="B42" s="42"/>
      <c r="C42" s="30" t="s">
        <v>137</v>
      </c>
      <c r="D42" s="43"/>
      <c r="E42" s="43"/>
      <c r="F42" s="43"/>
      <c r="G42" s="43"/>
      <c r="H42" s="43"/>
      <c r="I42" s="119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9"/>
      <c r="J43" s="43"/>
      <c r="K43" s="46"/>
    </row>
    <row r="44" spans="2:11" s="1" customFormat="1" ht="14.4" customHeight="1">
      <c r="B44" s="42"/>
      <c r="C44" s="37" t="s">
        <v>18</v>
      </c>
      <c r="D44" s="43"/>
      <c r="E44" s="43"/>
      <c r="F44" s="43"/>
      <c r="G44" s="43"/>
      <c r="H44" s="43"/>
      <c r="I44" s="119"/>
      <c r="J44" s="43"/>
      <c r="K44" s="46"/>
    </row>
    <row r="45" spans="2:11" s="1" customFormat="1" ht="16.5" customHeight="1">
      <c r="B45" s="42"/>
      <c r="C45" s="43"/>
      <c r="D45" s="43"/>
      <c r="E45" s="384" t="str">
        <f>E7</f>
        <v>III/33420 Molitorov, most ev. č. 33420-1</v>
      </c>
      <c r="F45" s="385"/>
      <c r="G45" s="385"/>
      <c r="H45" s="385"/>
      <c r="I45" s="119"/>
      <c r="J45" s="43"/>
      <c r="K45" s="46"/>
    </row>
    <row r="46" spans="2:11" s="1" customFormat="1" ht="14.4" customHeight="1">
      <c r="B46" s="42"/>
      <c r="C46" s="37" t="s">
        <v>135</v>
      </c>
      <c r="D46" s="43"/>
      <c r="E46" s="43"/>
      <c r="F46" s="43"/>
      <c r="G46" s="43"/>
      <c r="H46" s="43"/>
      <c r="I46" s="119"/>
      <c r="J46" s="43"/>
      <c r="K46" s="46"/>
    </row>
    <row r="47" spans="2:11" s="1" customFormat="1" ht="17.25" customHeight="1">
      <c r="B47" s="42"/>
      <c r="C47" s="43"/>
      <c r="D47" s="43"/>
      <c r="E47" s="386" t="str">
        <f>E9</f>
        <v>SO 340 - Úprava obecního vodovodu</v>
      </c>
      <c r="F47" s="387"/>
      <c r="G47" s="387"/>
      <c r="H47" s="387"/>
      <c r="I47" s="119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9"/>
      <c r="J48" s="43"/>
      <c r="K48" s="46"/>
    </row>
    <row r="49" spans="2:47" s="1" customFormat="1" ht="18" customHeight="1">
      <c r="B49" s="42"/>
      <c r="C49" s="37" t="s">
        <v>24</v>
      </c>
      <c r="D49" s="43"/>
      <c r="E49" s="43"/>
      <c r="F49" s="35" t="str">
        <f>F12</f>
        <v>Kouřim</v>
      </c>
      <c r="G49" s="43"/>
      <c r="H49" s="43"/>
      <c r="I49" s="120" t="s">
        <v>26</v>
      </c>
      <c r="J49" s="121" t="str">
        <f>IF(J12="","",J12)</f>
        <v>20. 12. 2017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9"/>
      <c r="J50" s="43"/>
      <c r="K50" s="46"/>
    </row>
    <row r="51" spans="2:47" s="1" customFormat="1" ht="13.2">
      <c r="B51" s="42"/>
      <c r="C51" s="37" t="s">
        <v>30</v>
      </c>
      <c r="D51" s="43"/>
      <c r="E51" s="43"/>
      <c r="F51" s="35" t="str">
        <f>E15</f>
        <v>Středočeský kraj</v>
      </c>
      <c r="G51" s="43"/>
      <c r="H51" s="43"/>
      <c r="I51" s="120" t="s">
        <v>37</v>
      </c>
      <c r="J51" s="353" t="str">
        <f>E21</f>
        <v>VPÚ DECO PRAHA  a.s.</v>
      </c>
      <c r="K51" s="46"/>
    </row>
    <row r="52" spans="2:47" s="1" customFormat="1" ht="14.4" customHeight="1">
      <c r="B52" s="42"/>
      <c r="C52" s="37" t="s">
        <v>35</v>
      </c>
      <c r="D52" s="43"/>
      <c r="E52" s="43"/>
      <c r="F52" s="35" t="str">
        <f>IF(E18="","",E18)</f>
        <v/>
      </c>
      <c r="G52" s="43"/>
      <c r="H52" s="43"/>
      <c r="I52" s="119"/>
      <c r="J52" s="388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9"/>
      <c r="J53" s="43"/>
      <c r="K53" s="46"/>
    </row>
    <row r="54" spans="2:47" s="1" customFormat="1" ht="29.25" customHeight="1">
      <c r="B54" s="42"/>
      <c r="C54" s="145" t="s">
        <v>138</v>
      </c>
      <c r="D54" s="133"/>
      <c r="E54" s="133"/>
      <c r="F54" s="133"/>
      <c r="G54" s="133"/>
      <c r="H54" s="133"/>
      <c r="I54" s="146"/>
      <c r="J54" s="147" t="s">
        <v>139</v>
      </c>
      <c r="K54" s="148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9"/>
      <c r="J55" s="43"/>
      <c r="K55" s="46"/>
    </row>
    <row r="56" spans="2:47" s="1" customFormat="1" ht="29.25" customHeight="1">
      <c r="B56" s="42"/>
      <c r="C56" s="149" t="s">
        <v>140</v>
      </c>
      <c r="D56" s="43"/>
      <c r="E56" s="43"/>
      <c r="F56" s="43"/>
      <c r="G56" s="43"/>
      <c r="H56" s="43"/>
      <c r="I56" s="119"/>
      <c r="J56" s="129">
        <f>J76</f>
        <v>0</v>
      </c>
      <c r="K56" s="46"/>
      <c r="AU56" s="24" t="s">
        <v>141</v>
      </c>
    </row>
    <row r="57" spans="2:47" s="1" customFormat="1" ht="21.75" customHeight="1">
      <c r="B57" s="42"/>
      <c r="C57" s="43"/>
      <c r="D57" s="43"/>
      <c r="E57" s="43"/>
      <c r="F57" s="43"/>
      <c r="G57" s="43"/>
      <c r="H57" s="43"/>
      <c r="I57" s="119"/>
      <c r="J57" s="43"/>
      <c r="K57" s="46"/>
    </row>
    <row r="58" spans="2:47" s="1" customFormat="1" ht="6.9" customHeight="1">
      <c r="B58" s="57"/>
      <c r="C58" s="58"/>
      <c r="D58" s="58"/>
      <c r="E58" s="58"/>
      <c r="F58" s="58"/>
      <c r="G58" s="58"/>
      <c r="H58" s="58"/>
      <c r="I58" s="140"/>
      <c r="J58" s="58"/>
      <c r="K58" s="59"/>
    </row>
    <row r="62" spans="2:47" s="1" customFormat="1" ht="6.9" customHeight="1">
      <c r="B62" s="60"/>
      <c r="C62" s="61"/>
      <c r="D62" s="61"/>
      <c r="E62" s="61"/>
      <c r="F62" s="61"/>
      <c r="G62" s="61"/>
      <c r="H62" s="61"/>
      <c r="I62" s="143"/>
      <c r="J62" s="61"/>
      <c r="K62" s="61"/>
      <c r="L62" s="62"/>
    </row>
    <row r="63" spans="2:47" s="1" customFormat="1" ht="36.9" customHeight="1">
      <c r="B63" s="42"/>
      <c r="C63" s="63" t="s">
        <v>142</v>
      </c>
      <c r="D63" s="64"/>
      <c r="E63" s="64"/>
      <c r="F63" s="64"/>
      <c r="G63" s="64"/>
      <c r="H63" s="64"/>
      <c r="I63" s="150"/>
      <c r="J63" s="64"/>
      <c r="K63" s="64"/>
      <c r="L63" s="62"/>
    </row>
    <row r="64" spans="2:47" s="1" customFormat="1" ht="6.9" customHeight="1">
      <c r="B64" s="42"/>
      <c r="C64" s="64"/>
      <c r="D64" s="64"/>
      <c r="E64" s="64"/>
      <c r="F64" s="64"/>
      <c r="G64" s="64"/>
      <c r="H64" s="64"/>
      <c r="I64" s="150"/>
      <c r="J64" s="64"/>
      <c r="K64" s="64"/>
      <c r="L64" s="62"/>
    </row>
    <row r="65" spans="2:65" s="1" customFormat="1" ht="14.4" customHeight="1">
      <c r="B65" s="42"/>
      <c r="C65" s="66" t="s">
        <v>18</v>
      </c>
      <c r="D65" s="64"/>
      <c r="E65" s="64"/>
      <c r="F65" s="64"/>
      <c r="G65" s="64"/>
      <c r="H65" s="64"/>
      <c r="I65" s="150"/>
      <c r="J65" s="64"/>
      <c r="K65" s="64"/>
      <c r="L65" s="62"/>
    </row>
    <row r="66" spans="2:65" s="1" customFormat="1" ht="16.5" customHeight="1">
      <c r="B66" s="42"/>
      <c r="C66" s="64"/>
      <c r="D66" s="64"/>
      <c r="E66" s="389" t="str">
        <f>E7</f>
        <v>III/33420 Molitorov, most ev. č. 33420-1</v>
      </c>
      <c r="F66" s="390"/>
      <c r="G66" s="390"/>
      <c r="H66" s="390"/>
      <c r="I66" s="150"/>
      <c r="J66" s="64"/>
      <c r="K66" s="64"/>
      <c r="L66" s="62"/>
    </row>
    <row r="67" spans="2:65" s="1" customFormat="1" ht="14.4" customHeight="1">
      <c r="B67" s="42"/>
      <c r="C67" s="66" t="s">
        <v>135</v>
      </c>
      <c r="D67" s="64"/>
      <c r="E67" s="64"/>
      <c r="F67" s="64"/>
      <c r="G67" s="64"/>
      <c r="H67" s="64"/>
      <c r="I67" s="150"/>
      <c r="J67" s="64"/>
      <c r="K67" s="64"/>
      <c r="L67" s="62"/>
    </row>
    <row r="68" spans="2:65" s="1" customFormat="1" ht="17.25" customHeight="1">
      <c r="B68" s="42"/>
      <c r="C68" s="64"/>
      <c r="D68" s="64"/>
      <c r="E68" s="364" t="str">
        <f>E9</f>
        <v>SO 340 - Úprava obecního vodovodu</v>
      </c>
      <c r="F68" s="391"/>
      <c r="G68" s="391"/>
      <c r="H68" s="391"/>
      <c r="I68" s="150"/>
      <c r="J68" s="64"/>
      <c r="K68" s="64"/>
      <c r="L68" s="62"/>
    </row>
    <row r="69" spans="2:65" s="1" customFormat="1" ht="6.9" customHeight="1">
      <c r="B69" s="42"/>
      <c r="C69" s="64"/>
      <c r="D69" s="64"/>
      <c r="E69" s="64"/>
      <c r="F69" s="64"/>
      <c r="G69" s="64"/>
      <c r="H69" s="64"/>
      <c r="I69" s="150"/>
      <c r="J69" s="64"/>
      <c r="K69" s="64"/>
      <c r="L69" s="62"/>
    </row>
    <row r="70" spans="2:65" s="1" customFormat="1" ht="18" customHeight="1">
      <c r="B70" s="42"/>
      <c r="C70" s="66" t="s">
        <v>24</v>
      </c>
      <c r="D70" s="64"/>
      <c r="E70" s="64"/>
      <c r="F70" s="151" t="str">
        <f>F12</f>
        <v>Kouřim</v>
      </c>
      <c r="G70" s="64"/>
      <c r="H70" s="64"/>
      <c r="I70" s="152" t="s">
        <v>26</v>
      </c>
      <c r="J70" s="74" t="str">
        <f>IF(J12="","",J12)</f>
        <v>20. 12. 2017</v>
      </c>
      <c r="K70" s="64"/>
      <c r="L70" s="62"/>
    </row>
    <row r="71" spans="2:65" s="1" customFormat="1" ht="6.9" customHeight="1">
      <c r="B71" s="42"/>
      <c r="C71" s="64"/>
      <c r="D71" s="64"/>
      <c r="E71" s="64"/>
      <c r="F71" s="64"/>
      <c r="G71" s="64"/>
      <c r="H71" s="64"/>
      <c r="I71" s="150"/>
      <c r="J71" s="64"/>
      <c r="K71" s="64"/>
      <c r="L71" s="62"/>
    </row>
    <row r="72" spans="2:65" s="1" customFormat="1" ht="13.2">
      <c r="B72" s="42"/>
      <c r="C72" s="66" t="s">
        <v>30</v>
      </c>
      <c r="D72" s="64"/>
      <c r="E72" s="64"/>
      <c r="F72" s="151" t="str">
        <f>E15</f>
        <v>Středočeský kraj</v>
      </c>
      <c r="G72" s="64"/>
      <c r="H72" s="64"/>
      <c r="I72" s="152" t="s">
        <v>37</v>
      </c>
      <c r="J72" s="151" t="str">
        <f>E21</f>
        <v>VPÚ DECO PRAHA  a.s.</v>
      </c>
      <c r="K72" s="64"/>
      <c r="L72" s="62"/>
    </row>
    <row r="73" spans="2:65" s="1" customFormat="1" ht="14.4" customHeight="1">
      <c r="B73" s="42"/>
      <c r="C73" s="66" t="s">
        <v>35</v>
      </c>
      <c r="D73" s="64"/>
      <c r="E73" s="64"/>
      <c r="F73" s="151" t="str">
        <f>IF(E18="","",E18)</f>
        <v/>
      </c>
      <c r="G73" s="64"/>
      <c r="H73" s="64"/>
      <c r="I73" s="150"/>
      <c r="J73" s="64"/>
      <c r="K73" s="64"/>
      <c r="L73" s="62"/>
    </row>
    <row r="74" spans="2:65" s="1" customFormat="1" ht="10.35" customHeight="1">
      <c r="B74" s="42"/>
      <c r="C74" s="64"/>
      <c r="D74" s="64"/>
      <c r="E74" s="64"/>
      <c r="F74" s="64"/>
      <c r="G74" s="64"/>
      <c r="H74" s="64"/>
      <c r="I74" s="150"/>
      <c r="J74" s="64"/>
      <c r="K74" s="64"/>
      <c r="L74" s="62"/>
    </row>
    <row r="75" spans="2:65" s="7" customFormat="1" ht="29.25" customHeight="1">
      <c r="B75" s="153"/>
      <c r="C75" s="154" t="s">
        <v>143</v>
      </c>
      <c r="D75" s="155" t="s">
        <v>62</v>
      </c>
      <c r="E75" s="155" t="s">
        <v>58</v>
      </c>
      <c r="F75" s="155" t="s">
        <v>144</v>
      </c>
      <c r="G75" s="155" t="s">
        <v>145</v>
      </c>
      <c r="H75" s="155" t="s">
        <v>146</v>
      </c>
      <c r="I75" s="156" t="s">
        <v>147</v>
      </c>
      <c r="J75" s="155" t="s">
        <v>139</v>
      </c>
      <c r="K75" s="157" t="s">
        <v>148</v>
      </c>
      <c r="L75" s="158"/>
      <c r="M75" s="82" t="s">
        <v>149</v>
      </c>
      <c r="N75" s="83" t="s">
        <v>47</v>
      </c>
      <c r="O75" s="83" t="s">
        <v>150</v>
      </c>
      <c r="P75" s="83" t="s">
        <v>151</v>
      </c>
      <c r="Q75" s="83" t="s">
        <v>152</v>
      </c>
      <c r="R75" s="83" t="s">
        <v>153</v>
      </c>
      <c r="S75" s="83" t="s">
        <v>154</v>
      </c>
      <c r="T75" s="84" t="s">
        <v>155</v>
      </c>
    </row>
    <row r="76" spans="2:65" s="1" customFormat="1" ht="29.25" customHeight="1">
      <c r="B76" s="42"/>
      <c r="C76" s="88" t="s">
        <v>140</v>
      </c>
      <c r="D76" s="64"/>
      <c r="E76" s="64"/>
      <c r="F76" s="64"/>
      <c r="G76" s="64"/>
      <c r="H76" s="64"/>
      <c r="I76" s="150"/>
      <c r="J76" s="159">
        <f>BK76</f>
        <v>0</v>
      </c>
      <c r="K76" s="64"/>
      <c r="L76" s="62"/>
      <c r="M76" s="85"/>
      <c r="N76" s="86"/>
      <c r="O76" s="86"/>
      <c r="P76" s="160">
        <f>SUM(P77:P78)</f>
        <v>0</v>
      </c>
      <c r="Q76" s="86"/>
      <c r="R76" s="160">
        <f>SUM(R77:R78)</f>
        <v>0</v>
      </c>
      <c r="S76" s="86"/>
      <c r="T76" s="161">
        <f>SUM(T77:T78)</f>
        <v>0</v>
      </c>
      <c r="AT76" s="24" t="s">
        <v>76</v>
      </c>
      <c r="AU76" s="24" t="s">
        <v>141</v>
      </c>
      <c r="BK76" s="162">
        <f>SUM(BK77:BK78)</f>
        <v>0</v>
      </c>
    </row>
    <row r="77" spans="2:65" s="1" customFormat="1" ht="16.5" customHeight="1">
      <c r="B77" s="42"/>
      <c r="C77" s="163" t="s">
        <v>85</v>
      </c>
      <c r="D77" s="163" t="s">
        <v>156</v>
      </c>
      <c r="E77" s="164" t="s">
        <v>1536</v>
      </c>
      <c r="F77" s="165" t="s">
        <v>1537</v>
      </c>
      <c r="G77" s="166" t="s">
        <v>159</v>
      </c>
      <c r="H77" s="167">
        <v>1</v>
      </c>
      <c r="I77" s="168"/>
      <c r="J77" s="169">
        <f>ROUND(I77*H77,2)</f>
        <v>0</v>
      </c>
      <c r="K77" s="165" t="s">
        <v>32</v>
      </c>
      <c r="L77" s="62"/>
      <c r="M77" s="170" t="s">
        <v>32</v>
      </c>
      <c r="N77" s="171" t="s">
        <v>48</v>
      </c>
      <c r="O77" s="43"/>
      <c r="P77" s="172">
        <f>O77*H77</f>
        <v>0</v>
      </c>
      <c r="Q77" s="172">
        <v>0</v>
      </c>
      <c r="R77" s="172">
        <f>Q77*H77</f>
        <v>0</v>
      </c>
      <c r="S77" s="172">
        <v>0</v>
      </c>
      <c r="T77" s="173">
        <f>S77*H77</f>
        <v>0</v>
      </c>
      <c r="AR77" s="24" t="s">
        <v>160</v>
      </c>
      <c r="AT77" s="24" t="s">
        <v>156</v>
      </c>
      <c r="AU77" s="24" t="s">
        <v>77</v>
      </c>
      <c r="AY77" s="24" t="s">
        <v>161</v>
      </c>
      <c r="BE77" s="174">
        <f>IF(N77="základní",J77,0)</f>
        <v>0</v>
      </c>
      <c r="BF77" s="174">
        <f>IF(N77="snížená",J77,0)</f>
        <v>0</v>
      </c>
      <c r="BG77" s="174">
        <f>IF(N77="zákl. přenesená",J77,0)</f>
        <v>0</v>
      </c>
      <c r="BH77" s="174">
        <f>IF(N77="sníž. přenesená",J77,0)</f>
        <v>0</v>
      </c>
      <c r="BI77" s="174">
        <f>IF(N77="nulová",J77,0)</f>
        <v>0</v>
      </c>
      <c r="BJ77" s="24" t="s">
        <v>85</v>
      </c>
      <c r="BK77" s="174">
        <f>ROUND(I77*H77,2)</f>
        <v>0</v>
      </c>
      <c r="BL77" s="24" t="s">
        <v>160</v>
      </c>
      <c r="BM77" s="24" t="s">
        <v>1538</v>
      </c>
    </row>
    <row r="78" spans="2:65" s="1" customFormat="1" ht="108">
      <c r="B78" s="42"/>
      <c r="C78" s="64"/>
      <c r="D78" s="175" t="s">
        <v>163</v>
      </c>
      <c r="E78" s="64"/>
      <c r="F78" s="176" t="s">
        <v>1539</v>
      </c>
      <c r="G78" s="64"/>
      <c r="H78" s="64"/>
      <c r="I78" s="150"/>
      <c r="J78" s="64"/>
      <c r="K78" s="64"/>
      <c r="L78" s="62"/>
      <c r="M78" s="177"/>
      <c r="N78" s="178"/>
      <c r="O78" s="178"/>
      <c r="P78" s="178"/>
      <c r="Q78" s="178"/>
      <c r="R78" s="178"/>
      <c r="S78" s="178"/>
      <c r="T78" s="179"/>
      <c r="AT78" s="24" t="s">
        <v>163</v>
      </c>
      <c r="AU78" s="24" t="s">
        <v>77</v>
      </c>
    </row>
    <row r="79" spans="2:65" s="1" customFormat="1" ht="6.9" customHeight="1">
      <c r="B79" s="57"/>
      <c r="C79" s="58"/>
      <c r="D79" s="58"/>
      <c r="E79" s="58"/>
      <c r="F79" s="58"/>
      <c r="G79" s="58"/>
      <c r="H79" s="58"/>
      <c r="I79" s="140"/>
      <c r="J79" s="58"/>
      <c r="K79" s="58"/>
      <c r="L79" s="62"/>
    </row>
  </sheetData>
  <sheetProtection algorithmName="SHA-512" hashValue="kkBL84YYsJ/e6CD/1lSp5zWz5bHu0OREElz0xE5vngccU58DZkPnY0IsnG3Jw6E99i9lvDZrIaLB5QT8sQ7TaQ==" saltValue="dI3JyQpPqYHwrgywLaiItzGRB+ugvhi7iPGUsKGAePbNqEuoy9JVyk8suR9nQVWgaNa2k+VLnqWf20L+x3HfGA==" spinCount="100000" sheet="1" objects="1" scenarios="1" formatColumns="0" formatRows="0" autoFilter="0"/>
  <autoFilter ref="C75:K78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79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2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13"/>
      <c r="C1" s="113"/>
      <c r="D1" s="114" t="s">
        <v>1</v>
      </c>
      <c r="E1" s="113"/>
      <c r="F1" s="115" t="s">
        <v>129</v>
      </c>
      <c r="G1" s="392" t="s">
        <v>130</v>
      </c>
      <c r="H1" s="392"/>
      <c r="I1" s="116"/>
      <c r="J1" s="115" t="s">
        <v>131</v>
      </c>
      <c r="K1" s="114" t="s">
        <v>132</v>
      </c>
      <c r="L1" s="115" t="s">
        <v>133</v>
      </c>
      <c r="M1" s="115"/>
      <c r="N1" s="115"/>
      <c r="O1" s="115"/>
      <c r="P1" s="115"/>
      <c r="Q1" s="115"/>
      <c r="R1" s="115"/>
      <c r="S1" s="115"/>
      <c r="T1" s="11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113</v>
      </c>
    </row>
    <row r="3" spans="1:70" ht="6.9" customHeight="1">
      <c r="B3" s="25"/>
      <c r="C3" s="26"/>
      <c r="D3" s="26"/>
      <c r="E3" s="26"/>
      <c r="F3" s="26"/>
      <c r="G3" s="26"/>
      <c r="H3" s="26"/>
      <c r="I3" s="117"/>
      <c r="J3" s="26"/>
      <c r="K3" s="27"/>
      <c r="AT3" s="24" t="s">
        <v>88</v>
      </c>
    </row>
    <row r="4" spans="1:70" ht="36.9" customHeight="1">
      <c r="B4" s="28"/>
      <c r="C4" s="29"/>
      <c r="D4" s="30" t="s">
        <v>134</v>
      </c>
      <c r="E4" s="29"/>
      <c r="F4" s="29"/>
      <c r="G4" s="29"/>
      <c r="H4" s="29"/>
      <c r="I4" s="118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18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18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III/33420 Molitorov, most ev. č. 33420-1</v>
      </c>
      <c r="F7" s="385"/>
      <c r="G7" s="385"/>
      <c r="H7" s="385"/>
      <c r="I7" s="118"/>
      <c r="J7" s="29"/>
      <c r="K7" s="31"/>
    </row>
    <row r="8" spans="1:70" s="1" customFormat="1" ht="13.2">
      <c r="B8" s="42"/>
      <c r="C8" s="43"/>
      <c r="D8" s="37" t="s">
        <v>135</v>
      </c>
      <c r="E8" s="43"/>
      <c r="F8" s="43"/>
      <c r="G8" s="43"/>
      <c r="H8" s="43"/>
      <c r="I8" s="119"/>
      <c r="J8" s="43"/>
      <c r="K8" s="46"/>
    </row>
    <row r="9" spans="1:70" s="1" customFormat="1" ht="36.9" customHeight="1">
      <c r="B9" s="42"/>
      <c r="C9" s="43"/>
      <c r="D9" s="43"/>
      <c r="E9" s="386" t="s">
        <v>1540</v>
      </c>
      <c r="F9" s="387"/>
      <c r="G9" s="387"/>
      <c r="H9" s="387"/>
      <c r="I9" s="119"/>
      <c r="J9" s="43"/>
      <c r="K9" s="46"/>
    </row>
    <row r="10" spans="1:70" s="1" customFormat="1" ht="12">
      <c r="B10" s="42"/>
      <c r="C10" s="43"/>
      <c r="D10" s="43"/>
      <c r="E10" s="43"/>
      <c r="F10" s="43"/>
      <c r="G10" s="43"/>
      <c r="H10" s="43"/>
      <c r="I10" s="119"/>
      <c r="J10" s="43"/>
      <c r="K10" s="46"/>
    </row>
    <row r="11" spans="1:70" s="1" customFormat="1" ht="14.4" customHeight="1">
      <c r="B11" s="42"/>
      <c r="C11" s="43"/>
      <c r="D11" s="37" t="s">
        <v>20</v>
      </c>
      <c r="E11" s="43"/>
      <c r="F11" s="35" t="s">
        <v>114</v>
      </c>
      <c r="G11" s="43"/>
      <c r="H11" s="43"/>
      <c r="I11" s="120" t="s">
        <v>22</v>
      </c>
      <c r="J11" s="35" t="s">
        <v>32</v>
      </c>
      <c r="K11" s="46"/>
    </row>
    <row r="12" spans="1:70" s="1" customFormat="1" ht="14.4" customHeight="1">
      <c r="B12" s="42"/>
      <c r="C12" s="43"/>
      <c r="D12" s="37" t="s">
        <v>24</v>
      </c>
      <c r="E12" s="43"/>
      <c r="F12" s="35" t="s">
        <v>25</v>
      </c>
      <c r="G12" s="43"/>
      <c r="H12" s="43"/>
      <c r="I12" s="120" t="s">
        <v>26</v>
      </c>
      <c r="J12" s="121" t="str">
        <f>'Rekapitulace stavby'!AN8</f>
        <v>20. 12. 2017</v>
      </c>
      <c r="K12" s="46"/>
    </row>
    <row r="13" spans="1:70" s="1" customFormat="1" ht="10.8" customHeight="1">
      <c r="B13" s="42"/>
      <c r="C13" s="43"/>
      <c r="D13" s="43"/>
      <c r="E13" s="43"/>
      <c r="F13" s="43"/>
      <c r="G13" s="43"/>
      <c r="H13" s="43"/>
      <c r="I13" s="119"/>
      <c r="J13" s="43"/>
      <c r="K13" s="46"/>
    </row>
    <row r="14" spans="1:70" s="1" customFormat="1" ht="14.4" customHeight="1">
      <c r="B14" s="42"/>
      <c r="C14" s="43"/>
      <c r="D14" s="37" t="s">
        <v>30</v>
      </c>
      <c r="E14" s="43"/>
      <c r="F14" s="43"/>
      <c r="G14" s="43"/>
      <c r="H14" s="43"/>
      <c r="I14" s="120" t="s">
        <v>31</v>
      </c>
      <c r="J14" s="35" t="s">
        <v>32</v>
      </c>
      <c r="K14" s="46"/>
    </row>
    <row r="15" spans="1:70" s="1" customFormat="1" ht="18" customHeight="1">
      <c r="B15" s="42"/>
      <c r="C15" s="43"/>
      <c r="D15" s="43"/>
      <c r="E15" s="35" t="s">
        <v>33</v>
      </c>
      <c r="F15" s="43"/>
      <c r="G15" s="43"/>
      <c r="H15" s="43"/>
      <c r="I15" s="120" t="s">
        <v>34</v>
      </c>
      <c r="J15" s="35" t="s">
        <v>32</v>
      </c>
      <c r="K15" s="46"/>
    </row>
    <row r="16" spans="1:70" s="1" customFormat="1" ht="6.9" customHeight="1">
      <c r="B16" s="42"/>
      <c r="C16" s="43"/>
      <c r="D16" s="43"/>
      <c r="E16" s="43"/>
      <c r="F16" s="43"/>
      <c r="G16" s="43"/>
      <c r="H16" s="43"/>
      <c r="I16" s="119"/>
      <c r="J16" s="43"/>
      <c r="K16" s="46"/>
    </row>
    <row r="17" spans="2:11" s="1" customFormat="1" ht="14.4" customHeight="1">
      <c r="B17" s="42"/>
      <c r="C17" s="43"/>
      <c r="D17" s="37" t="s">
        <v>35</v>
      </c>
      <c r="E17" s="43"/>
      <c r="F17" s="43"/>
      <c r="G17" s="43"/>
      <c r="H17" s="43"/>
      <c r="I17" s="120" t="s">
        <v>31</v>
      </c>
      <c r="J17" s="35" t="str">
        <f>IF('Rekapitulace stavby'!AN13="Vyplň údaj","",IF('Rekapitulace stavby'!AN13="","",'Rekapitulace stavby'!AN13))</f>
        <v/>
      </c>
      <c r="K17" s="46"/>
    </row>
    <row r="18" spans="2:11" s="1" customFormat="1" ht="18" customHeight="1">
      <c r="B18" s="42"/>
      <c r="C18" s="43"/>
      <c r="D18" s="43"/>
      <c r="E18" s="35" t="str">
        <f>IF('Rekapitulace stavby'!E14="Vyplň údaj","",IF('Rekapitulace stavby'!E14="","",'Rekapitulace stavby'!E14))</f>
        <v/>
      </c>
      <c r="F18" s="43"/>
      <c r="G18" s="43"/>
      <c r="H18" s="43"/>
      <c r="I18" s="120" t="s">
        <v>34</v>
      </c>
      <c r="J18" s="35" t="str">
        <f>IF('Rekapitulace stavby'!AN14="Vyplň údaj","",IF('Rekapitulace stavby'!AN14="","",'Rekapitulace stavby'!AN14))</f>
        <v/>
      </c>
      <c r="K18" s="46"/>
    </row>
    <row r="19" spans="2:11" s="1" customFormat="1" ht="6.9" customHeight="1">
      <c r="B19" s="42"/>
      <c r="C19" s="43"/>
      <c r="D19" s="43"/>
      <c r="E19" s="43"/>
      <c r="F19" s="43"/>
      <c r="G19" s="43"/>
      <c r="H19" s="43"/>
      <c r="I19" s="119"/>
      <c r="J19" s="43"/>
      <c r="K19" s="46"/>
    </row>
    <row r="20" spans="2:11" s="1" customFormat="1" ht="14.4" customHeight="1">
      <c r="B20" s="42"/>
      <c r="C20" s="43"/>
      <c r="D20" s="37" t="s">
        <v>37</v>
      </c>
      <c r="E20" s="43"/>
      <c r="F20" s="43"/>
      <c r="G20" s="43"/>
      <c r="H20" s="43"/>
      <c r="I20" s="120" t="s">
        <v>31</v>
      </c>
      <c r="J20" s="35" t="s">
        <v>38</v>
      </c>
      <c r="K20" s="46"/>
    </row>
    <row r="21" spans="2:11" s="1" customFormat="1" ht="18" customHeight="1">
      <c r="B21" s="42"/>
      <c r="C21" s="43"/>
      <c r="D21" s="43"/>
      <c r="E21" s="35" t="s">
        <v>39</v>
      </c>
      <c r="F21" s="43"/>
      <c r="G21" s="43"/>
      <c r="H21" s="43"/>
      <c r="I21" s="120" t="s">
        <v>34</v>
      </c>
      <c r="J21" s="35" t="s">
        <v>40</v>
      </c>
      <c r="K21" s="46"/>
    </row>
    <row r="22" spans="2:11" s="1" customFormat="1" ht="6.9" customHeight="1">
      <c r="B22" s="42"/>
      <c r="C22" s="43"/>
      <c r="D22" s="43"/>
      <c r="E22" s="43"/>
      <c r="F22" s="43"/>
      <c r="G22" s="43"/>
      <c r="H22" s="43"/>
      <c r="I22" s="119"/>
      <c r="J22" s="43"/>
      <c r="K22" s="46"/>
    </row>
    <row r="23" spans="2:11" s="1" customFormat="1" ht="14.4" customHeight="1">
      <c r="B23" s="42"/>
      <c r="C23" s="43"/>
      <c r="D23" s="37" t="s">
        <v>42</v>
      </c>
      <c r="E23" s="43"/>
      <c r="F23" s="43"/>
      <c r="G23" s="43"/>
      <c r="H23" s="43"/>
      <c r="I23" s="119"/>
      <c r="J23" s="43"/>
      <c r="K23" s="46"/>
    </row>
    <row r="24" spans="2:11" s="6" customFormat="1" ht="16.5" customHeight="1">
      <c r="B24" s="122"/>
      <c r="C24" s="123"/>
      <c r="D24" s="123"/>
      <c r="E24" s="353" t="s">
        <v>32</v>
      </c>
      <c r="F24" s="353"/>
      <c r="G24" s="353"/>
      <c r="H24" s="353"/>
      <c r="I24" s="124"/>
      <c r="J24" s="123"/>
      <c r="K24" s="125"/>
    </row>
    <row r="25" spans="2:11" s="1" customFormat="1" ht="6.9" customHeight="1">
      <c r="B25" s="42"/>
      <c r="C25" s="43"/>
      <c r="D25" s="43"/>
      <c r="E25" s="43"/>
      <c r="F25" s="43"/>
      <c r="G25" s="43"/>
      <c r="H25" s="43"/>
      <c r="I25" s="119"/>
      <c r="J25" s="43"/>
      <c r="K25" s="46"/>
    </row>
    <row r="26" spans="2:11" s="1" customFormat="1" ht="6.9" customHeight="1">
      <c r="B26" s="42"/>
      <c r="C26" s="43"/>
      <c r="D26" s="86"/>
      <c r="E26" s="86"/>
      <c r="F26" s="86"/>
      <c r="G26" s="86"/>
      <c r="H26" s="86"/>
      <c r="I26" s="126"/>
      <c r="J26" s="86"/>
      <c r="K26" s="127"/>
    </row>
    <row r="27" spans="2:11" s="1" customFormat="1" ht="25.35" customHeight="1">
      <c r="B27" s="42"/>
      <c r="C27" s="43"/>
      <c r="D27" s="128" t="s">
        <v>43</v>
      </c>
      <c r="E27" s="43"/>
      <c r="F27" s="43"/>
      <c r="G27" s="43"/>
      <c r="H27" s="43"/>
      <c r="I27" s="119"/>
      <c r="J27" s="129">
        <f>ROUND(J76,2)</f>
        <v>0</v>
      </c>
      <c r="K27" s="46"/>
    </row>
    <row r="28" spans="2:11" s="1" customFormat="1" ht="6.9" customHeight="1">
      <c r="B28" s="42"/>
      <c r="C28" s="43"/>
      <c r="D28" s="86"/>
      <c r="E28" s="86"/>
      <c r="F28" s="86"/>
      <c r="G28" s="86"/>
      <c r="H28" s="86"/>
      <c r="I28" s="126"/>
      <c r="J28" s="86"/>
      <c r="K28" s="127"/>
    </row>
    <row r="29" spans="2:11" s="1" customFormat="1" ht="14.4" customHeight="1">
      <c r="B29" s="42"/>
      <c r="C29" s="43"/>
      <c r="D29" s="43"/>
      <c r="E29" s="43"/>
      <c r="F29" s="47" t="s">
        <v>45</v>
      </c>
      <c r="G29" s="43"/>
      <c r="H29" s="43"/>
      <c r="I29" s="130" t="s">
        <v>44</v>
      </c>
      <c r="J29" s="47" t="s">
        <v>46</v>
      </c>
      <c r="K29" s="46"/>
    </row>
    <row r="30" spans="2:11" s="1" customFormat="1" ht="14.4" customHeight="1">
      <c r="B30" s="42"/>
      <c r="C30" s="43"/>
      <c r="D30" s="50" t="s">
        <v>47</v>
      </c>
      <c r="E30" s="50" t="s">
        <v>48</v>
      </c>
      <c r="F30" s="131">
        <f>ROUND(SUM(BE76:BE78), 2)</f>
        <v>0</v>
      </c>
      <c r="G30" s="43"/>
      <c r="H30" s="43"/>
      <c r="I30" s="132">
        <v>0.21</v>
      </c>
      <c r="J30" s="131">
        <f>ROUND(ROUND((SUM(BE76:BE78)), 2)*I30, 2)</f>
        <v>0</v>
      </c>
      <c r="K30" s="46"/>
    </row>
    <row r="31" spans="2:11" s="1" customFormat="1" ht="14.4" customHeight="1">
      <c r="B31" s="42"/>
      <c r="C31" s="43"/>
      <c r="D31" s="43"/>
      <c r="E31" s="50" t="s">
        <v>49</v>
      </c>
      <c r="F31" s="131">
        <f>ROUND(SUM(BF76:BF78), 2)</f>
        <v>0</v>
      </c>
      <c r="G31" s="43"/>
      <c r="H31" s="43"/>
      <c r="I31" s="132">
        <v>0.15</v>
      </c>
      <c r="J31" s="131">
        <f>ROUND(ROUND((SUM(BF76:BF78)), 2)*I31, 2)</f>
        <v>0</v>
      </c>
      <c r="K31" s="46"/>
    </row>
    <row r="32" spans="2:11" s="1" customFormat="1" ht="14.4" hidden="1" customHeight="1">
      <c r="B32" s="42"/>
      <c r="C32" s="43"/>
      <c r="D32" s="43"/>
      <c r="E32" s="50" t="s">
        <v>50</v>
      </c>
      <c r="F32" s="131">
        <f>ROUND(SUM(BG76:BG78), 2)</f>
        <v>0</v>
      </c>
      <c r="G32" s="43"/>
      <c r="H32" s="43"/>
      <c r="I32" s="132">
        <v>0.21</v>
      </c>
      <c r="J32" s="131">
        <v>0</v>
      </c>
      <c r="K32" s="46"/>
    </row>
    <row r="33" spans="2:11" s="1" customFormat="1" ht="14.4" hidden="1" customHeight="1">
      <c r="B33" s="42"/>
      <c r="C33" s="43"/>
      <c r="D33" s="43"/>
      <c r="E33" s="50" t="s">
        <v>51</v>
      </c>
      <c r="F33" s="131">
        <f>ROUND(SUM(BH76:BH78), 2)</f>
        <v>0</v>
      </c>
      <c r="G33" s="43"/>
      <c r="H33" s="43"/>
      <c r="I33" s="132">
        <v>0.15</v>
      </c>
      <c r="J33" s="131">
        <v>0</v>
      </c>
      <c r="K33" s="46"/>
    </row>
    <row r="34" spans="2:11" s="1" customFormat="1" ht="14.4" hidden="1" customHeight="1">
      <c r="B34" s="42"/>
      <c r="C34" s="43"/>
      <c r="D34" s="43"/>
      <c r="E34" s="50" t="s">
        <v>52</v>
      </c>
      <c r="F34" s="131">
        <f>ROUND(SUM(BI76:BI78), 2)</f>
        <v>0</v>
      </c>
      <c r="G34" s="43"/>
      <c r="H34" s="43"/>
      <c r="I34" s="132">
        <v>0</v>
      </c>
      <c r="J34" s="131">
        <v>0</v>
      </c>
      <c r="K34" s="46"/>
    </row>
    <row r="35" spans="2:11" s="1" customFormat="1" ht="6.9" customHeight="1">
      <c r="B35" s="42"/>
      <c r="C35" s="43"/>
      <c r="D35" s="43"/>
      <c r="E35" s="43"/>
      <c r="F35" s="43"/>
      <c r="G35" s="43"/>
      <c r="H35" s="43"/>
      <c r="I35" s="119"/>
      <c r="J35" s="43"/>
      <c r="K35" s="46"/>
    </row>
    <row r="36" spans="2:11" s="1" customFormat="1" ht="25.35" customHeight="1">
      <c r="B36" s="42"/>
      <c r="C36" s="133"/>
      <c r="D36" s="134" t="s">
        <v>53</v>
      </c>
      <c r="E36" s="80"/>
      <c r="F36" s="80"/>
      <c r="G36" s="135" t="s">
        <v>54</v>
      </c>
      <c r="H36" s="136" t="s">
        <v>55</v>
      </c>
      <c r="I36" s="137"/>
      <c r="J36" s="138">
        <f>SUM(J27:J34)</f>
        <v>0</v>
      </c>
      <c r="K36" s="139"/>
    </row>
    <row r="37" spans="2:11" s="1" customFormat="1" ht="14.4" customHeight="1">
      <c r="B37" s="57"/>
      <c r="C37" s="58"/>
      <c r="D37" s="58"/>
      <c r="E37" s="58"/>
      <c r="F37" s="58"/>
      <c r="G37" s="58"/>
      <c r="H37" s="58"/>
      <c r="I37" s="140"/>
      <c r="J37" s="58"/>
      <c r="K37" s="59"/>
    </row>
    <row r="41" spans="2:11" s="1" customFormat="1" ht="6.9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" customHeight="1">
      <c r="B42" s="42"/>
      <c r="C42" s="30" t="s">
        <v>137</v>
      </c>
      <c r="D42" s="43"/>
      <c r="E42" s="43"/>
      <c r="F42" s="43"/>
      <c r="G42" s="43"/>
      <c r="H42" s="43"/>
      <c r="I42" s="119"/>
      <c r="J42" s="43"/>
      <c r="K42" s="46"/>
    </row>
    <row r="43" spans="2:11" s="1" customFormat="1" ht="6.9" customHeight="1">
      <c r="B43" s="42"/>
      <c r="C43" s="43"/>
      <c r="D43" s="43"/>
      <c r="E43" s="43"/>
      <c r="F43" s="43"/>
      <c r="G43" s="43"/>
      <c r="H43" s="43"/>
      <c r="I43" s="119"/>
      <c r="J43" s="43"/>
      <c r="K43" s="46"/>
    </row>
    <row r="44" spans="2:11" s="1" customFormat="1" ht="14.4" customHeight="1">
      <c r="B44" s="42"/>
      <c r="C44" s="37" t="s">
        <v>18</v>
      </c>
      <c r="D44" s="43"/>
      <c r="E44" s="43"/>
      <c r="F44" s="43"/>
      <c r="G44" s="43"/>
      <c r="H44" s="43"/>
      <c r="I44" s="119"/>
      <c r="J44" s="43"/>
      <c r="K44" s="46"/>
    </row>
    <row r="45" spans="2:11" s="1" customFormat="1" ht="16.5" customHeight="1">
      <c r="B45" s="42"/>
      <c r="C45" s="43"/>
      <c r="D45" s="43"/>
      <c r="E45" s="384" t="str">
        <f>E7</f>
        <v>III/33420 Molitorov, most ev. č. 33420-1</v>
      </c>
      <c r="F45" s="385"/>
      <c r="G45" s="385"/>
      <c r="H45" s="385"/>
      <c r="I45" s="119"/>
      <c r="J45" s="43"/>
      <c r="K45" s="46"/>
    </row>
    <row r="46" spans="2:11" s="1" customFormat="1" ht="14.4" customHeight="1">
      <c r="B46" s="42"/>
      <c r="C46" s="37" t="s">
        <v>135</v>
      </c>
      <c r="D46" s="43"/>
      <c r="E46" s="43"/>
      <c r="F46" s="43"/>
      <c r="G46" s="43"/>
      <c r="H46" s="43"/>
      <c r="I46" s="119"/>
      <c r="J46" s="43"/>
      <c r="K46" s="46"/>
    </row>
    <row r="47" spans="2:11" s="1" customFormat="1" ht="17.25" customHeight="1">
      <c r="B47" s="42"/>
      <c r="C47" s="43"/>
      <c r="D47" s="43"/>
      <c r="E47" s="386" t="str">
        <f>E9</f>
        <v>SO 430 - Provizorní přeložka VO</v>
      </c>
      <c r="F47" s="387"/>
      <c r="G47" s="387"/>
      <c r="H47" s="387"/>
      <c r="I47" s="119"/>
      <c r="J47" s="43"/>
      <c r="K47" s="46"/>
    </row>
    <row r="48" spans="2:11" s="1" customFormat="1" ht="6.9" customHeight="1">
      <c r="B48" s="42"/>
      <c r="C48" s="43"/>
      <c r="D48" s="43"/>
      <c r="E48" s="43"/>
      <c r="F48" s="43"/>
      <c r="G48" s="43"/>
      <c r="H48" s="43"/>
      <c r="I48" s="119"/>
      <c r="J48" s="43"/>
      <c r="K48" s="46"/>
    </row>
    <row r="49" spans="2:47" s="1" customFormat="1" ht="18" customHeight="1">
      <c r="B49" s="42"/>
      <c r="C49" s="37" t="s">
        <v>24</v>
      </c>
      <c r="D49" s="43"/>
      <c r="E49" s="43"/>
      <c r="F49" s="35" t="str">
        <f>F12</f>
        <v>Kouřim</v>
      </c>
      <c r="G49" s="43"/>
      <c r="H49" s="43"/>
      <c r="I49" s="120" t="s">
        <v>26</v>
      </c>
      <c r="J49" s="121" t="str">
        <f>IF(J12="","",J12)</f>
        <v>20. 12. 2017</v>
      </c>
      <c r="K49" s="46"/>
    </row>
    <row r="50" spans="2:47" s="1" customFormat="1" ht="6.9" customHeight="1">
      <c r="B50" s="42"/>
      <c r="C50" s="43"/>
      <c r="D50" s="43"/>
      <c r="E50" s="43"/>
      <c r="F50" s="43"/>
      <c r="G50" s="43"/>
      <c r="H50" s="43"/>
      <c r="I50" s="119"/>
      <c r="J50" s="43"/>
      <c r="K50" s="46"/>
    </row>
    <row r="51" spans="2:47" s="1" customFormat="1" ht="13.2">
      <c r="B51" s="42"/>
      <c r="C51" s="37" t="s">
        <v>30</v>
      </c>
      <c r="D51" s="43"/>
      <c r="E51" s="43"/>
      <c r="F51" s="35" t="str">
        <f>E15</f>
        <v>Středočeský kraj</v>
      </c>
      <c r="G51" s="43"/>
      <c r="H51" s="43"/>
      <c r="I51" s="120" t="s">
        <v>37</v>
      </c>
      <c r="J51" s="353" t="str">
        <f>E21</f>
        <v>VPÚ DECO PRAHA  a.s.</v>
      </c>
      <c r="K51" s="46"/>
    </row>
    <row r="52" spans="2:47" s="1" customFormat="1" ht="14.4" customHeight="1">
      <c r="B52" s="42"/>
      <c r="C52" s="37" t="s">
        <v>35</v>
      </c>
      <c r="D52" s="43"/>
      <c r="E52" s="43"/>
      <c r="F52" s="35" t="str">
        <f>IF(E18="","",E18)</f>
        <v/>
      </c>
      <c r="G52" s="43"/>
      <c r="H52" s="43"/>
      <c r="I52" s="119"/>
      <c r="J52" s="388"/>
      <c r="K52" s="46"/>
    </row>
    <row r="53" spans="2:47" s="1" customFormat="1" ht="10.35" customHeight="1">
      <c r="B53" s="42"/>
      <c r="C53" s="43"/>
      <c r="D53" s="43"/>
      <c r="E53" s="43"/>
      <c r="F53" s="43"/>
      <c r="G53" s="43"/>
      <c r="H53" s="43"/>
      <c r="I53" s="119"/>
      <c r="J53" s="43"/>
      <c r="K53" s="46"/>
    </row>
    <row r="54" spans="2:47" s="1" customFormat="1" ht="29.25" customHeight="1">
      <c r="B54" s="42"/>
      <c r="C54" s="145" t="s">
        <v>138</v>
      </c>
      <c r="D54" s="133"/>
      <c r="E54" s="133"/>
      <c r="F54" s="133"/>
      <c r="G54" s="133"/>
      <c r="H54" s="133"/>
      <c r="I54" s="146"/>
      <c r="J54" s="147" t="s">
        <v>139</v>
      </c>
      <c r="K54" s="148"/>
    </row>
    <row r="55" spans="2:47" s="1" customFormat="1" ht="10.35" customHeight="1">
      <c r="B55" s="42"/>
      <c r="C55" s="43"/>
      <c r="D55" s="43"/>
      <c r="E55" s="43"/>
      <c r="F55" s="43"/>
      <c r="G55" s="43"/>
      <c r="H55" s="43"/>
      <c r="I55" s="119"/>
      <c r="J55" s="43"/>
      <c r="K55" s="46"/>
    </row>
    <row r="56" spans="2:47" s="1" customFormat="1" ht="29.25" customHeight="1">
      <c r="B56" s="42"/>
      <c r="C56" s="149" t="s">
        <v>140</v>
      </c>
      <c r="D56" s="43"/>
      <c r="E56" s="43"/>
      <c r="F56" s="43"/>
      <c r="G56" s="43"/>
      <c r="H56" s="43"/>
      <c r="I56" s="119"/>
      <c r="J56" s="129">
        <f>J76</f>
        <v>0</v>
      </c>
      <c r="K56" s="46"/>
      <c r="AU56" s="24" t="s">
        <v>141</v>
      </c>
    </row>
    <row r="57" spans="2:47" s="1" customFormat="1" ht="21.75" customHeight="1">
      <c r="B57" s="42"/>
      <c r="C57" s="43"/>
      <c r="D57" s="43"/>
      <c r="E57" s="43"/>
      <c r="F57" s="43"/>
      <c r="G57" s="43"/>
      <c r="H57" s="43"/>
      <c r="I57" s="119"/>
      <c r="J57" s="43"/>
      <c r="K57" s="46"/>
    </row>
    <row r="58" spans="2:47" s="1" customFormat="1" ht="6.9" customHeight="1">
      <c r="B58" s="57"/>
      <c r="C58" s="58"/>
      <c r="D58" s="58"/>
      <c r="E58" s="58"/>
      <c r="F58" s="58"/>
      <c r="G58" s="58"/>
      <c r="H58" s="58"/>
      <c r="I58" s="140"/>
      <c r="J58" s="58"/>
      <c r="K58" s="59"/>
    </row>
    <row r="62" spans="2:47" s="1" customFormat="1" ht="6.9" customHeight="1">
      <c r="B62" s="60"/>
      <c r="C62" s="61"/>
      <c r="D62" s="61"/>
      <c r="E62" s="61"/>
      <c r="F62" s="61"/>
      <c r="G62" s="61"/>
      <c r="H62" s="61"/>
      <c r="I62" s="143"/>
      <c r="J62" s="61"/>
      <c r="K62" s="61"/>
      <c r="L62" s="62"/>
    </row>
    <row r="63" spans="2:47" s="1" customFormat="1" ht="36.9" customHeight="1">
      <c r="B63" s="42"/>
      <c r="C63" s="63" t="s">
        <v>142</v>
      </c>
      <c r="D63" s="64"/>
      <c r="E63" s="64"/>
      <c r="F63" s="64"/>
      <c r="G63" s="64"/>
      <c r="H63" s="64"/>
      <c r="I63" s="150"/>
      <c r="J63" s="64"/>
      <c r="K63" s="64"/>
      <c r="L63" s="62"/>
    </row>
    <row r="64" spans="2:47" s="1" customFormat="1" ht="6.9" customHeight="1">
      <c r="B64" s="42"/>
      <c r="C64" s="64"/>
      <c r="D64" s="64"/>
      <c r="E64" s="64"/>
      <c r="F64" s="64"/>
      <c r="G64" s="64"/>
      <c r="H64" s="64"/>
      <c r="I64" s="150"/>
      <c r="J64" s="64"/>
      <c r="K64" s="64"/>
      <c r="L64" s="62"/>
    </row>
    <row r="65" spans="2:65" s="1" customFormat="1" ht="14.4" customHeight="1">
      <c r="B65" s="42"/>
      <c r="C65" s="66" t="s">
        <v>18</v>
      </c>
      <c r="D65" s="64"/>
      <c r="E65" s="64"/>
      <c r="F65" s="64"/>
      <c r="G65" s="64"/>
      <c r="H65" s="64"/>
      <c r="I65" s="150"/>
      <c r="J65" s="64"/>
      <c r="K65" s="64"/>
      <c r="L65" s="62"/>
    </row>
    <row r="66" spans="2:65" s="1" customFormat="1" ht="16.5" customHeight="1">
      <c r="B66" s="42"/>
      <c r="C66" s="64"/>
      <c r="D66" s="64"/>
      <c r="E66" s="389" t="str">
        <f>E7</f>
        <v>III/33420 Molitorov, most ev. č. 33420-1</v>
      </c>
      <c r="F66" s="390"/>
      <c r="G66" s="390"/>
      <c r="H66" s="390"/>
      <c r="I66" s="150"/>
      <c r="J66" s="64"/>
      <c r="K66" s="64"/>
      <c r="L66" s="62"/>
    </row>
    <row r="67" spans="2:65" s="1" customFormat="1" ht="14.4" customHeight="1">
      <c r="B67" s="42"/>
      <c r="C67" s="66" t="s">
        <v>135</v>
      </c>
      <c r="D67" s="64"/>
      <c r="E67" s="64"/>
      <c r="F67" s="64"/>
      <c r="G67" s="64"/>
      <c r="H67" s="64"/>
      <c r="I67" s="150"/>
      <c r="J67" s="64"/>
      <c r="K67" s="64"/>
      <c r="L67" s="62"/>
    </row>
    <row r="68" spans="2:65" s="1" customFormat="1" ht="17.25" customHeight="1">
      <c r="B68" s="42"/>
      <c r="C68" s="64"/>
      <c r="D68" s="64"/>
      <c r="E68" s="364" t="str">
        <f>E9</f>
        <v>SO 430 - Provizorní přeložka VO</v>
      </c>
      <c r="F68" s="391"/>
      <c r="G68" s="391"/>
      <c r="H68" s="391"/>
      <c r="I68" s="150"/>
      <c r="J68" s="64"/>
      <c r="K68" s="64"/>
      <c r="L68" s="62"/>
    </row>
    <row r="69" spans="2:65" s="1" customFormat="1" ht="6.9" customHeight="1">
      <c r="B69" s="42"/>
      <c r="C69" s="64"/>
      <c r="D69" s="64"/>
      <c r="E69" s="64"/>
      <c r="F69" s="64"/>
      <c r="G69" s="64"/>
      <c r="H69" s="64"/>
      <c r="I69" s="150"/>
      <c r="J69" s="64"/>
      <c r="K69" s="64"/>
      <c r="L69" s="62"/>
    </row>
    <row r="70" spans="2:65" s="1" customFormat="1" ht="18" customHeight="1">
      <c r="B70" s="42"/>
      <c r="C70" s="66" t="s">
        <v>24</v>
      </c>
      <c r="D70" s="64"/>
      <c r="E70" s="64"/>
      <c r="F70" s="151" t="str">
        <f>F12</f>
        <v>Kouřim</v>
      </c>
      <c r="G70" s="64"/>
      <c r="H70" s="64"/>
      <c r="I70" s="152" t="s">
        <v>26</v>
      </c>
      <c r="J70" s="74" t="str">
        <f>IF(J12="","",J12)</f>
        <v>20. 12. 2017</v>
      </c>
      <c r="K70" s="64"/>
      <c r="L70" s="62"/>
    </row>
    <row r="71" spans="2:65" s="1" customFormat="1" ht="6.9" customHeight="1">
      <c r="B71" s="42"/>
      <c r="C71" s="64"/>
      <c r="D71" s="64"/>
      <c r="E71" s="64"/>
      <c r="F71" s="64"/>
      <c r="G71" s="64"/>
      <c r="H71" s="64"/>
      <c r="I71" s="150"/>
      <c r="J71" s="64"/>
      <c r="K71" s="64"/>
      <c r="L71" s="62"/>
    </row>
    <row r="72" spans="2:65" s="1" customFormat="1" ht="13.2">
      <c r="B72" s="42"/>
      <c r="C72" s="66" t="s">
        <v>30</v>
      </c>
      <c r="D72" s="64"/>
      <c r="E72" s="64"/>
      <c r="F72" s="151" t="str">
        <f>E15</f>
        <v>Středočeský kraj</v>
      </c>
      <c r="G72" s="64"/>
      <c r="H72" s="64"/>
      <c r="I72" s="152" t="s">
        <v>37</v>
      </c>
      <c r="J72" s="151" t="str">
        <f>E21</f>
        <v>VPÚ DECO PRAHA  a.s.</v>
      </c>
      <c r="K72" s="64"/>
      <c r="L72" s="62"/>
    </row>
    <row r="73" spans="2:65" s="1" customFormat="1" ht="14.4" customHeight="1">
      <c r="B73" s="42"/>
      <c r="C73" s="66" t="s">
        <v>35</v>
      </c>
      <c r="D73" s="64"/>
      <c r="E73" s="64"/>
      <c r="F73" s="151" t="str">
        <f>IF(E18="","",E18)</f>
        <v/>
      </c>
      <c r="G73" s="64"/>
      <c r="H73" s="64"/>
      <c r="I73" s="150"/>
      <c r="J73" s="64"/>
      <c r="K73" s="64"/>
      <c r="L73" s="62"/>
    </row>
    <row r="74" spans="2:65" s="1" customFormat="1" ht="10.35" customHeight="1">
      <c r="B74" s="42"/>
      <c r="C74" s="64"/>
      <c r="D74" s="64"/>
      <c r="E74" s="64"/>
      <c r="F74" s="64"/>
      <c r="G74" s="64"/>
      <c r="H74" s="64"/>
      <c r="I74" s="150"/>
      <c r="J74" s="64"/>
      <c r="K74" s="64"/>
      <c r="L74" s="62"/>
    </row>
    <row r="75" spans="2:65" s="7" customFormat="1" ht="29.25" customHeight="1">
      <c r="B75" s="153"/>
      <c r="C75" s="154" t="s">
        <v>143</v>
      </c>
      <c r="D75" s="155" t="s">
        <v>62</v>
      </c>
      <c r="E75" s="155" t="s">
        <v>58</v>
      </c>
      <c r="F75" s="155" t="s">
        <v>144</v>
      </c>
      <c r="G75" s="155" t="s">
        <v>145</v>
      </c>
      <c r="H75" s="155" t="s">
        <v>146</v>
      </c>
      <c r="I75" s="156" t="s">
        <v>147</v>
      </c>
      <c r="J75" s="155" t="s">
        <v>139</v>
      </c>
      <c r="K75" s="157" t="s">
        <v>148</v>
      </c>
      <c r="L75" s="158"/>
      <c r="M75" s="82" t="s">
        <v>149</v>
      </c>
      <c r="N75" s="83" t="s">
        <v>47</v>
      </c>
      <c r="O75" s="83" t="s">
        <v>150</v>
      </c>
      <c r="P75" s="83" t="s">
        <v>151</v>
      </c>
      <c r="Q75" s="83" t="s">
        <v>152</v>
      </c>
      <c r="R75" s="83" t="s">
        <v>153</v>
      </c>
      <c r="S75" s="83" t="s">
        <v>154</v>
      </c>
      <c r="T75" s="84" t="s">
        <v>155</v>
      </c>
    </row>
    <row r="76" spans="2:65" s="1" customFormat="1" ht="29.25" customHeight="1">
      <c r="B76" s="42"/>
      <c r="C76" s="88" t="s">
        <v>140</v>
      </c>
      <c r="D76" s="64"/>
      <c r="E76" s="64"/>
      <c r="F76" s="64"/>
      <c r="G76" s="64"/>
      <c r="H76" s="64"/>
      <c r="I76" s="150"/>
      <c r="J76" s="159">
        <f>BK76</f>
        <v>0</v>
      </c>
      <c r="K76" s="64"/>
      <c r="L76" s="62"/>
      <c r="M76" s="85"/>
      <c r="N76" s="86"/>
      <c r="O76" s="86"/>
      <c r="P76" s="160">
        <f>SUM(P77:P78)</f>
        <v>0</v>
      </c>
      <c r="Q76" s="86"/>
      <c r="R76" s="160">
        <f>SUM(R77:R78)</f>
        <v>0</v>
      </c>
      <c r="S76" s="86"/>
      <c r="T76" s="161">
        <f>SUM(T77:T78)</f>
        <v>0</v>
      </c>
      <c r="AT76" s="24" t="s">
        <v>76</v>
      </c>
      <c r="AU76" s="24" t="s">
        <v>141</v>
      </c>
      <c r="BK76" s="162">
        <f>SUM(BK77:BK78)</f>
        <v>0</v>
      </c>
    </row>
    <row r="77" spans="2:65" s="1" customFormat="1" ht="16.5" customHeight="1">
      <c r="B77" s="42"/>
      <c r="C77" s="163" t="s">
        <v>85</v>
      </c>
      <c r="D77" s="163" t="s">
        <v>156</v>
      </c>
      <c r="E77" s="164" t="s">
        <v>1541</v>
      </c>
      <c r="F77" s="165" t="s">
        <v>1542</v>
      </c>
      <c r="G77" s="166" t="s">
        <v>159</v>
      </c>
      <c r="H77" s="167">
        <v>1</v>
      </c>
      <c r="I77" s="168"/>
      <c r="J77" s="169">
        <f>ROUND(I77*H77,2)</f>
        <v>0</v>
      </c>
      <c r="K77" s="165" t="s">
        <v>32</v>
      </c>
      <c r="L77" s="62"/>
      <c r="M77" s="170" t="s">
        <v>32</v>
      </c>
      <c r="N77" s="171" t="s">
        <v>48</v>
      </c>
      <c r="O77" s="43"/>
      <c r="P77" s="172">
        <f>O77*H77</f>
        <v>0</v>
      </c>
      <c r="Q77" s="172">
        <v>0</v>
      </c>
      <c r="R77" s="172">
        <f>Q77*H77</f>
        <v>0</v>
      </c>
      <c r="S77" s="172">
        <v>0</v>
      </c>
      <c r="T77" s="173">
        <f>S77*H77</f>
        <v>0</v>
      </c>
      <c r="AR77" s="24" t="s">
        <v>160</v>
      </c>
      <c r="AT77" s="24" t="s">
        <v>156</v>
      </c>
      <c r="AU77" s="24" t="s">
        <v>77</v>
      </c>
      <c r="AY77" s="24" t="s">
        <v>161</v>
      </c>
      <c r="BE77" s="174">
        <f>IF(N77="základní",J77,0)</f>
        <v>0</v>
      </c>
      <c r="BF77" s="174">
        <f>IF(N77="snížená",J77,0)</f>
        <v>0</v>
      </c>
      <c r="BG77" s="174">
        <f>IF(N77="zákl. přenesená",J77,0)</f>
        <v>0</v>
      </c>
      <c r="BH77" s="174">
        <f>IF(N77="sníž. přenesená",J77,0)</f>
        <v>0</v>
      </c>
      <c r="BI77" s="174">
        <f>IF(N77="nulová",J77,0)</f>
        <v>0</v>
      </c>
      <c r="BJ77" s="24" t="s">
        <v>85</v>
      </c>
      <c r="BK77" s="174">
        <f>ROUND(I77*H77,2)</f>
        <v>0</v>
      </c>
      <c r="BL77" s="24" t="s">
        <v>160</v>
      </c>
      <c r="BM77" s="24" t="s">
        <v>1543</v>
      </c>
    </row>
    <row r="78" spans="2:65" s="1" customFormat="1" ht="96">
      <c r="B78" s="42"/>
      <c r="C78" s="64"/>
      <c r="D78" s="175" t="s">
        <v>163</v>
      </c>
      <c r="E78" s="64"/>
      <c r="F78" s="176" t="s">
        <v>1544</v>
      </c>
      <c r="G78" s="64"/>
      <c r="H78" s="64"/>
      <c r="I78" s="150"/>
      <c r="J78" s="64"/>
      <c r="K78" s="64"/>
      <c r="L78" s="62"/>
      <c r="M78" s="177"/>
      <c r="N78" s="178"/>
      <c r="O78" s="178"/>
      <c r="P78" s="178"/>
      <c r="Q78" s="178"/>
      <c r="R78" s="178"/>
      <c r="S78" s="178"/>
      <c r="T78" s="179"/>
      <c r="AT78" s="24" t="s">
        <v>163</v>
      </c>
      <c r="AU78" s="24" t="s">
        <v>77</v>
      </c>
    </row>
    <row r="79" spans="2:65" s="1" customFormat="1" ht="6.9" customHeight="1">
      <c r="B79" s="57"/>
      <c r="C79" s="58"/>
      <c r="D79" s="58"/>
      <c r="E79" s="58"/>
      <c r="F79" s="58"/>
      <c r="G79" s="58"/>
      <c r="H79" s="58"/>
      <c r="I79" s="140"/>
      <c r="J79" s="58"/>
      <c r="K79" s="58"/>
      <c r="L79" s="62"/>
    </row>
  </sheetData>
  <sheetProtection algorithmName="SHA-512" hashValue="w2X801jrKRIBMuwXrPrATVTvxv1/03CzVLnxPCXri90FKw2cWAeQP6Ny97lVSZY/HbszIH8ddcToYlAg5H822Q==" saltValue="uBj5aJeBxK0JMmXQ147qXJjyT7ooZZUhvehKpQbHnQ7w5LipkYISj9CYWCnKDiEsq2gMEnVU5rakiDdLda59cg==" spinCount="100000" sheet="1" objects="1" scenarios="1" formatColumns="0" formatRows="0" autoFilter="0"/>
  <autoFilter ref="C75:K78"/>
  <mergeCells count="10">
    <mergeCell ref="J51:J52"/>
    <mergeCell ref="E66:H66"/>
    <mergeCell ref="E68:H6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27</vt:i4>
      </vt:variant>
    </vt:vector>
  </HeadingPairs>
  <TitlesOfParts>
    <vt:vector size="41" baseType="lpstr">
      <vt:lpstr>Rekapitulace stavby</vt:lpstr>
      <vt:lpstr>SO 020 - Příprava území</vt:lpstr>
      <vt:lpstr>SO 182 - DIO</vt:lpstr>
      <vt:lpstr>SO 186 - Stavební úpravy ...</vt:lpstr>
      <vt:lpstr>SO 201 - Most ev.č. 33420-1</vt:lpstr>
      <vt:lpstr>SO 320 - Úprava vodoteče</vt:lpstr>
      <vt:lpstr>SO 330 - Přeložka kanalizace</vt:lpstr>
      <vt:lpstr>SO 340 - Úprava obecního ...</vt:lpstr>
      <vt:lpstr>SO 430 - Provizorní přelo...</vt:lpstr>
      <vt:lpstr>SO 431 - Definitivní přel...</vt:lpstr>
      <vt:lpstr>SO 460 - Provizorní přelo...</vt:lpstr>
      <vt:lpstr>SO 461 - Definitivní přel...</vt:lpstr>
      <vt:lpstr>SO 901 - Provizorní lávka</vt:lpstr>
      <vt:lpstr>Pokyny pro vyplnění</vt:lpstr>
      <vt:lpstr>'Rekapitulace stavby'!Názvy_tisku</vt:lpstr>
      <vt:lpstr>'SO 020 - Příprava území'!Názvy_tisku</vt:lpstr>
      <vt:lpstr>'SO 182 - DIO'!Názvy_tisku</vt:lpstr>
      <vt:lpstr>'SO 186 - Stavební úpravy ...'!Názvy_tisku</vt:lpstr>
      <vt:lpstr>'SO 201 - Most ev.č. 33420-1'!Názvy_tisku</vt:lpstr>
      <vt:lpstr>'SO 320 - Úprava vodoteče'!Názvy_tisku</vt:lpstr>
      <vt:lpstr>'SO 330 - Přeložka kanalizace'!Názvy_tisku</vt:lpstr>
      <vt:lpstr>'SO 340 - Úprava obecního ...'!Názvy_tisku</vt:lpstr>
      <vt:lpstr>'SO 430 - Provizorní přelo...'!Názvy_tisku</vt:lpstr>
      <vt:lpstr>'SO 431 - Definitivní přel...'!Názvy_tisku</vt:lpstr>
      <vt:lpstr>'SO 460 - Provizorní přelo...'!Názvy_tisku</vt:lpstr>
      <vt:lpstr>'SO 461 - Definitivní přel...'!Názvy_tisku</vt:lpstr>
      <vt:lpstr>'SO 901 - Provizorní lávka'!Názvy_tisku</vt:lpstr>
      <vt:lpstr>'Pokyny pro vyplnění'!Oblast_tisku</vt:lpstr>
      <vt:lpstr>'Rekapitulace stavby'!Oblast_tisku</vt:lpstr>
      <vt:lpstr>'SO 020 - Příprava území'!Oblast_tisku</vt:lpstr>
      <vt:lpstr>'SO 182 - DIO'!Oblast_tisku</vt:lpstr>
      <vt:lpstr>'SO 186 - Stavební úpravy ...'!Oblast_tisku</vt:lpstr>
      <vt:lpstr>'SO 201 - Most ev.č. 33420-1'!Oblast_tisku</vt:lpstr>
      <vt:lpstr>'SO 320 - Úprava vodoteče'!Oblast_tisku</vt:lpstr>
      <vt:lpstr>'SO 330 - Přeložka kanalizace'!Oblast_tisku</vt:lpstr>
      <vt:lpstr>'SO 340 - Úprava obecního ...'!Oblast_tisku</vt:lpstr>
      <vt:lpstr>'SO 430 - Provizorní přelo...'!Oblast_tisku</vt:lpstr>
      <vt:lpstr>'SO 431 - Definitivní přel...'!Oblast_tisku</vt:lpstr>
      <vt:lpstr>'SO 460 - Provizorní přelo...'!Oblast_tisku</vt:lpstr>
      <vt:lpstr>'SO 461 - Definitivní přel...'!Oblast_tisku</vt:lpstr>
      <vt:lpstr>'SO 901 - Provizorní lávka'!Oblast_tisku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Hanzlová</dc:creator>
  <cp:lastModifiedBy>jiri.capek</cp:lastModifiedBy>
  <dcterms:created xsi:type="dcterms:W3CDTF">2018-03-08T14:05:55Z</dcterms:created>
  <dcterms:modified xsi:type="dcterms:W3CDTF">2018-03-29T06:50:58Z</dcterms:modified>
</cp:coreProperties>
</file>